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lai\WiLS Dropbox\WiLS-wide\WPLC\Financials\Budgets\YTD spreadsheets\2023\"/>
    </mc:Choice>
  </mc:AlternateContent>
  <xr:revisionPtr revIDLastSave="0" documentId="13_ncr:1_{A826D29B-5E0A-4F83-AD39-B97146D7B771}" xr6:coauthVersionLast="47" xr6:coauthVersionMax="47" xr10:uidLastSave="{00000000-0000-0000-0000-000000000000}"/>
  <bookViews>
    <workbookView xWindow="-108" yWindow="-108" windowWidth="23256" windowHeight="12456" tabRatio="745" xr2:uid="{00000000-000D-0000-FFFF-FFFF00000000}"/>
  </bookViews>
  <sheets>
    <sheet name="2023 budget" sheetId="1" r:id="rId1"/>
    <sheet name="Content Credit" sheetId="23" r:id="rId2"/>
    <sheet name="Expense detail" sheetId="20" r:id="rId3"/>
    <sheet name="Income detail" sheetId="19" r:id="rId4"/>
    <sheet name="Other income detail" sheetId="21" r:id="rId5"/>
    <sheet name="Donations detail" sheetId="22" r:id="rId6"/>
  </sheets>
  <definedNames>
    <definedName name="_xlnm.Print_Area" localSheetId="3">'Income detail'!$A$1:$B$18</definedName>
  </definedNames>
  <calcPr calcId="181029"/>
  <fileRecoveryPr autoRecover="0"/>
</workbook>
</file>

<file path=xl/calcChain.xml><?xml version="1.0" encoding="utf-8"?>
<calcChain xmlns="http://schemas.openxmlformats.org/spreadsheetml/2006/main">
  <c r="E6" i="1" l="1"/>
  <c r="G579" i="23" l="1"/>
  <c r="L579" i="23"/>
  <c r="K579" i="23"/>
  <c r="B579" i="23" l="1"/>
  <c r="B14" i="22" l="1"/>
  <c r="G48" i="1" l="1"/>
  <c r="G42" i="1"/>
  <c r="Q4" i="19" l="1"/>
  <c r="Q5" i="19"/>
  <c r="Q6" i="19"/>
  <c r="Q7" i="19"/>
  <c r="Q8" i="19"/>
  <c r="Q9" i="19"/>
  <c r="Q10" i="19"/>
  <c r="Q11" i="19"/>
  <c r="Q12" i="19"/>
  <c r="Q13" i="19"/>
  <c r="Q14" i="19"/>
  <c r="Q15" i="19"/>
  <c r="Q16" i="19"/>
  <c r="Q17" i="19"/>
  <c r="Q2" i="19"/>
  <c r="B1" i="23" l="1"/>
  <c r="C31" i="1" l="1"/>
  <c r="G47" i="1"/>
  <c r="C30" i="1" s="1"/>
  <c r="G45" i="1"/>
  <c r="C27" i="1" s="1"/>
  <c r="G44" i="1"/>
  <c r="C24" i="1" s="1"/>
  <c r="G43" i="1"/>
  <c r="C23" i="1" s="1"/>
  <c r="C22" i="1"/>
  <c r="G46" i="1"/>
  <c r="C26" i="1" s="1"/>
  <c r="R4" i="19" l="1"/>
  <c r="R5" i="19"/>
  <c r="R6" i="19"/>
  <c r="R7" i="19"/>
  <c r="R8" i="19"/>
  <c r="R9" i="19"/>
  <c r="R10" i="19"/>
  <c r="R11" i="19"/>
  <c r="R12" i="19"/>
  <c r="R13" i="19"/>
  <c r="R14" i="19"/>
  <c r="R15" i="19"/>
  <c r="R16" i="19"/>
  <c r="R17" i="19"/>
  <c r="R2" i="19"/>
  <c r="C14" i="1" l="1"/>
  <c r="I18" i="19" l="1"/>
  <c r="D7" i="1" s="1"/>
  <c r="L18" i="19"/>
  <c r="I12" i="22" l="1"/>
  <c r="J45" i="20" l="1"/>
  <c r="B15" i="21" l="1"/>
  <c r="AL45" i="20"/>
  <c r="N45" i="20"/>
  <c r="D23" i="1" s="1"/>
  <c r="E23" i="1" s="1"/>
  <c r="H24" i="1" s="1"/>
  <c r="AH45" i="20" l="1"/>
  <c r="J12" i="22"/>
  <c r="I3" i="22" l="1"/>
  <c r="B47" i="19"/>
  <c r="B3" i="19" s="1"/>
  <c r="D10" i="1" l="1"/>
  <c r="C34" i="1" s="1"/>
  <c r="V45" i="20"/>
  <c r="D24" i="1" s="1"/>
  <c r="E24" i="1" l="1"/>
  <c r="H25" i="1" s="1"/>
  <c r="L15" i="21" l="1"/>
  <c r="G15" i="21" l="1"/>
  <c r="D11" i="1" s="1"/>
  <c r="E11" i="1" s="1"/>
  <c r="H21" i="1" s="1"/>
  <c r="R45" i="20" l="1"/>
  <c r="D47" i="19" l="1"/>
  <c r="R3" i="19" l="1"/>
  <c r="Q3" i="19"/>
  <c r="D18" i="19"/>
  <c r="G18" i="19"/>
  <c r="E10" i="1" l="1"/>
  <c r="C53" i="1" l="1"/>
  <c r="G49" i="1" l="1"/>
  <c r="AX45" i="20" l="1"/>
  <c r="AT45" i="20"/>
  <c r="AP45" i="20"/>
  <c r="Z45" i="20"/>
  <c r="D25" i="1" s="1"/>
  <c r="E25" i="1" s="1"/>
  <c r="F45" i="20"/>
  <c r="B45" i="20"/>
  <c r="AD45" i="20"/>
  <c r="D26" i="1" s="1"/>
  <c r="N18" i="19" l="1"/>
  <c r="D9" i="1" s="1"/>
  <c r="E9" i="1" s="1"/>
  <c r="B18" i="19" l="1"/>
  <c r="Q18" i="19" s="1"/>
  <c r="D8" i="1"/>
  <c r="E8" i="1" l="1"/>
  <c r="H20" i="1" s="1"/>
  <c r="D32" i="1"/>
  <c r="E32" i="1" s="1"/>
  <c r="H30" i="1" s="1"/>
  <c r="D31" i="1"/>
  <c r="E31" i="1" s="1"/>
  <c r="H29" i="1" s="1"/>
  <c r="D30" i="1"/>
  <c r="E30" i="1" s="1"/>
  <c r="H28" i="1" s="1"/>
  <c r="D21" i="1"/>
  <c r="E21" i="1" s="1"/>
  <c r="D20" i="1"/>
  <c r="E20" i="1" s="1"/>
  <c r="D12" i="1"/>
  <c r="E12" i="1" s="1"/>
  <c r="H22" i="1" s="1"/>
  <c r="D22" i="1"/>
  <c r="D14" i="1" l="1"/>
  <c r="E22" i="1"/>
  <c r="H23" i="1" s="1"/>
  <c r="R18" i="19"/>
  <c r="E26" i="1"/>
  <c r="H26" i="1" s="1"/>
  <c r="E7" i="1"/>
  <c r="E14" i="1" l="1"/>
  <c r="H19" i="1"/>
  <c r="D27" i="1"/>
  <c r="E27" i="1" s="1"/>
  <c r="H27" i="1" s="1"/>
  <c r="H31" i="1" l="1"/>
  <c r="D34" i="1"/>
  <c r="E34" i="1" l="1"/>
  <c r="D37" i="1"/>
</calcChain>
</file>

<file path=xl/sharedStrings.xml><?xml version="1.0" encoding="utf-8"?>
<sst xmlns="http://schemas.openxmlformats.org/spreadsheetml/2006/main" count="1478" uniqueCount="1106">
  <si>
    <t>Income</t>
  </si>
  <si>
    <t>Member shares</t>
  </si>
  <si>
    <t>Website</t>
  </si>
  <si>
    <t>R &amp; D</t>
  </si>
  <si>
    <t>TOTAL</t>
  </si>
  <si>
    <t>Other</t>
  </si>
  <si>
    <t>b.</t>
  </si>
  <si>
    <t>c.</t>
  </si>
  <si>
    <t>d.</t>
  </si>
  <si>
    <t>OverDrive Vendor Fees</t>
  </si>
  <si>
    <t>a.</t>
  </si>
  <si>
    <t>f.</t>
  </si>
  <si>
    <t>Partner</t>
  </si>
  <si>
    <t>Reserve</t>
  </si>
  <si>
    <t>h.</t>
  </si>
  <si>
    <t>i.</t>
  </si>
  <si>
    <t>ContentDM Hosting</t>
  </si>
  <si>
    <t xml:space="preserve">Buying pool income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</si>
  <si>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</si>
  <si>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</si>
  <si>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</si>
  <si>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</si>
  <si>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</si>
  <si>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</si>
  <si>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</si>
  <si>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</si>
  <si>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</si>
  <si>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</si>
  <si>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</si>
  <si>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</si>
  <si>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</si>
  <si>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</si>
  <si>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</si>
  <si>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</si>
  <si>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</si>
  <si>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</si>
  <si>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Invoice #</t>
  </si>
  <si>
    <t>Invoiced amount</t>
  </si>
  <si>
    <t>Date of invoice</t>
  </si>
  <si>
    <t>Date paid</t>
  </si>
  <si>
    <t>Monarch Library System</t>
  </si>
  <si>
    <t>Bridges Buying Pool Breakdown</t>
  </si>
  <si>
    <t>Invoice Total</t>
  </si>
  <si>
    <t>Program Management</t>
  </si>
  <si>
    <t>OverDrive Content</t>
  </si>
  <si>
    <t>Date Paid</t>
  </si>
  <si>
    <t>R&amp;D</t>
  </si>
  <si>
    <t>Totals</t>
  </si>
  <si>
    <t>YTD</t>
  </si>
  <si>
    <t>Difference</t>
  </si>
  <si>
    <t>Donations</t>
  </si>
  <si>
    <t>Amount</t>
  </si>
  <si>
    <t>Date</t>
  </si>
  <si>
    <t>From</t>
  </si>
  <si>
    <t>Marked in Sage</t>
  </si>
  <si>
    <t>Allocated for certain collection?</t>
  </si>
  <si>
    <t>BALANCE</t>
  </si>
  <si>
    <t>g.</t>
  </si>
  <si>
    <t>Expenses</t>
  </si>
  <si>
    <t>Inv #</t>
  </si>
  <si>
    <t>Inv Date</t>
  </si>
  <si>
    <t>Other Income</t>
  </si>
  <si>
    <t>Content Credit Available:</t>
  </si>
  <si>
    <t>Content Credit Invoices</t>
  </si>
  <si>
    <t>Amount from Invoices</t>
  </si>
  <si>
    <t>Invoices</t>
  </si>
  <si>
    <t>Est. available content credit (from OD Marketplace)</t>
  </si>
  <si>
    <t>Preorder Amt (not included in total)</t>
  </si>
  <si>
    <t>PO Total</t>
  </si>
  <si>
    <t>Preorder Total</t>
  </si>
  <si>
    <t>Payment/ Applied Date</t>
  </si>
  <si>
    <t>Order Name</t>
  </si>
  <si>
    <t>Amount from Order</t>
  </si>
  <si>
    <t>Order Date</t>
  </si>
  <si>
    <t>Other income</t>
  </si>
  <si>
    <t>Operating/project expenses</t>
  </si>
  <si>
    <t>Reserve/R&amp;D Fund Allocations</t>
  </si>
  <si>
    <t>Recorded Books - Transparent Languages</t>
  </si>
  <si>
    <t>carryover</t>
  </si>
  <si>
    <t>Digital Content</t>
  </si>
  <si>
    <t>Other Notes</t>
  </si>
  <si>
    <t>LSTA Historical Newspaper Project</t>
  </si>
  <si>
    <t>Alice Baker Memorial Public Library of Eagle</t>
  </si>
  <si>
    <t>Big Bend Public Library</t>
  </si>
  <si>
    <t>Brookfield Public Library</t>
  </si>
  <si>
    <t>Butler Public Library</t>
  </si>
  <si>
    <t>Delafield Public Library</t>
  </si>
  <si>
    <t>Dwight Foster Public Library of Fort Atkinson</t>
  </si>
  <si>
    <t>Elm Grove Public Library</t>
  </si>
  <si>
    <t>Hartland Public Library</t>
  </si>
  <si>
    <t>Irvin L. Young Memorial Library of Whitewater</t>
  </si>
  <si>
    <t>Jefferson Public Library</t>
  </si>
  <si>
    <t>Johnson Creek Public Library</t>
  </si>
  <si>
    <t>Karl Junginger Memorial Library of Waterloo</t>
  </si>
  <si>
    <t>L.D. Fargo Public Library of Lake Mills</t>
  </si>
  <si>
    <t>Menomonee Falls Public Library</t>
  </si>
  <si>
    <t>Mukwonago Community Library</t>
  </si>
  <si>
    <t>Muskego Public Library</t>
  </si>
  <si>
    <t>New Berlin Public Library</t>
  </si>
  <si>
    <t>Oconomowoc Public Library</t>
  </si>
  <si>
    <t>Pauline Haass Public Library of Sussex</t>
  </si>
  <si>
    <t>Pewaukee Public Library</t>
  </si>
  <si>
    <t>Powers Memorial Library of Palmyra</t>
  </si>
  <si>
    <t>Town Hall Library of North Lake</t>
  </si>
  <si>
    <t>Watertown Public Library</t>
  </si>
  <si>
    <t>Waukesha Public Library</t>
  </si>
  <si>
    <t>Ann Tice Newspaper Uploads Donations/Reconciliation</t>
  </si>
  <si>
    <t xml:space="preserve">Balance: </t>
  </si>
  <si>
    <t>Amount Donated</t>
  </si>
  <si>
    <t>Amount Expensed</t>
  </si>
  <si>
    <t>Magazine Collection</t>
  </si>
  <si>
    <t>LSTA Newspaper Project</t>
  </si>
  <si>
    <t>as of (date)</t>
  </si>
  <si>
    <t>Magazine Costs</t>
  </si>
  <si>
    <t>Program management</t>
  </si>
  <si>
    <t>Digital Newspaper Hosting</t>
  </si>
  <si>
    <t>Digital Newspaper Uploads</t>
  </si>
  <si>
    <t>j.</t>
  </si>
  <si>
    <t>k.</t>
  </si>
  <si>
    <t>Reserves</t>
  </si>
  <si>
    <t>{recommendation: carry over to digital content}</t>
  </si>
  <si>
    <t>{recommendation: carry over to same line}</t>
  </si>
  <si>
    <t>{recommendation: move to digital content}</t>
  </si>
  <si>
    <t>Applied Date</t>
  </si>
  <si>
    <t>CD0066922441458</t>
  </si>
  <si>
    <t>2023 budget</t>
  </si>
  <si>
    <t>Carryover from 2022 is allocated in expenses as follows:</t>
  </si>
  <si>
    <t>Carryover from 2022 Totals</t>
  </si>
  <si>
    <t>see below</t>
  </si>
  <si>
    <t>CD0066923007858</t>
  </si>
  <si>
    <t>CD0066923012363</t>
  </si>
  <si>
    <t>CD0066923012675, Holds Reduction</t>
  </si>
  <si>
    <t>CD0066923000326</t>
  </si>
  <si>
    <t>MARC Records, 1000275441</t>
  </si>
  <si>
    <t>Carryover from 2022</t>
  </si>
  <si>
    <t>Transparent Languages</t>
  </si>
  <si>
    <t>Capital One - Facebook - wplc facebook promo</t>
  </si>
  <si>
    <t>Capital One - Facebook - wplc facebook promo ad</t>
  </si>
  <si>
    <t>Capital One - Bluehost.com - wplc historic newspaper site hosting</t>
  </si>
  <si>
    <t>Capital One - Dreamhost - wplc list mgr</t>
  </si>
  <si>
    <t>00669MG23039160</t>
  </si>
  <si>
    <t>CD0066923030597</t>
  </si>
  <si>
    <t>H-0093116</t>
  </si>
  <si>
    <t>00669CO23000312</t>
  </si>
  <si>
    <t>0 Checkouts Remainin</t>
  </si>
  <si>
    <t>00669CO23000325</t>
  </si>
  <si>
    <t>00669CO23000330</t>
  </si>
  <si>
    <t>YA Ebook and Audio H</t>
  </si>
  <si>
    <t>00669CO23000332</t>
  </si>
  <si>
    <t>00669CO23000327</t>
  </si>
  <si>
    <t xml:space="preserve">0 Time Remaining w/ </t>
  </si>
  <si>
    <t>00669CO23000328</t>
  </si>
  <si>
    <t>OC/OU HD 20:1 eBooks</t>
  </si>
  <si>
    <t>00669CO23000333</t>
  </si>
  <si>
    <t>00669CO23000329</t>
  </si>
  <si>
    <t>00669CO23000339</t>
  </si>
  <si>
    <t>Metered HD 20:1 eBoo</t>
  </si>
  <si>
    <t>00669CO23000341</t>
  </si>
  <si>
    <t>00669CO23000338</t>
  </si>
  <si>
    <t>10:1 ratio under $20</t>
  </si>
  <si>
    <t>00669CO23000340</t>
  </si>
  <si>
    <t xml:space="preserve">Juv Ebook and Audio </t>
  </si>
  <si>
    <t>00669CO23000344</t>
  </si>
  <si>
    <t>00669CO23000343</t>
  </si>
  <si>
    <t>ANFIC HE DEC RS</t>
  </si>
  <si>
    <t>00669CO23000346</t>
  </si>
  <si>
    <t>ANFIC HI DEC RS</t>
  </si>
  <si>
    <t>00669CO23000345</t>
  </si>
  <si>
    <t>ANFIC PA DEC RS</t>
  </si>
  <si>
    <t>ABest Dec 2 JW</t>
  </si>
  <si>
    <t>APO Jan NHW</t>
  </si>
  <si>
    <t>00669DA23001910</t>
  </si>
  <si>
    <t>3JAN23Preorder</t>
  </si>
  <si>
    <t>00669CO23001717</t>
  </si>
  <si>
    <t>HD 25:1 Audiobooks</t>
  </si>
  <si>
    <t>00669CO23004854</t>
  </si>
  <si>
    <t>00669CO23004856</t>
  </si>
  <si>
    <t>00669CO23004912</t>
  </si>
  <si>
    <t>00669CO23004909</t>
  </si>
  <si>
    <t>00669CO23004915</t>
  </si>
  <si>
    <t>00669CO23004916</t>
  </si>
  <si>
    <t>00669DA23007261</t>
  </si>
  <si>
    <t>9JAN23Preorder</t>
  </si>
  <si>
    <t>00669CO23006497</t>
  </si>
  <si>
    <t>RTL</t>
  </si>
  <si>
    <t>00669DA23009370</t>
  </si>
  <si>
    <t>10JAN23Preorder</t>
  </si>
  <si>
    <t>00669CO23007811</t>
  </si>
  <si>
    <t>00669CO23007823</t>
  </si>
  <si>
    <t>00669CO23007857</t>
  </si>
  <si>
    <t>00669CO23007868</t>
  </si>
  <si>
    <t>00669CO23012360</t>
  </si>
  <si>
    <t>00669CO23012361</t>
  </si>
  <si>
    <t>00669CO23012359</t>
  </si>
  <si>
    <t>00669CO23012362</t>
  </si>
  <si>
    <t>00669CO23012374</t>
  </si>
  <si>
    <t>00669CO23012370</t>
  </si>
  <si>
    <t>Juv/YA Audiobook RTL</t>
  </si>
  <si>
    <t>Feb 2023 preorders</t>
  </si>
  <si>
    <t>JYAPO AB</t>
  </si>
  <si>
    <t>00669CO23012618</t>
  </si>
  <si>
    <t>00669CO23012625</t>
  </si>
  <si>
    <t>00669CO23014368</t>
  </si>
  <si>
    <t>00669CO23014369</t>
  </si>
  <si>
    <t>00669DA23016581</t>
  </si>
  <si>
    <t>17JAN23Preorder</t>
  </si>
  <si>
    <t>00669CO23016013</t>
  </si>
  <si>
    <t>ABest Jan 1 JW</t>
  </si>
  <si>
    <t>00669CO23016018</t>
  </si>
  <si>
    <t>ARTL Ebook Jan JW</t>
  </si>
  <si>
    <t>00669CO23021208</t>
  </si>
  <si>
    <t>00669CO23021215</t>
  </si>
  <si>
    <t>00669DA23023410</t>
  </si>
  <si>
    <t>24JAN23Preorder</t>
  </si>
  <si>
    <t>00669DA23023409</t>
  </si>
  <si>
    <t>00669CO23022916</t>
  </si>
  <si>
    <t>MPL Request</t>
  </si>
  <si>
    <t>00669CO23025087</t>
  </si>
  <si>
    <t>00669CO23025089</t>
  </si>
  <si>
    <t>00669CO23025086</t>
  </si>
  <si>
    <t>AFIC LG+ JAN SJ</t>
  </si>
  <si>
    <t>00669CO23025088</t>
  </si>
  <si>
    <t>JYABest AB</t>
  </si>
  <si>
    <t>00669CO23025094</t>
  </si>
  <si>
    <t>AFIC MU JAN JP</t>
  </si>
  <si>
    <t>00669CO23025090</t>
  </si>
  <si>
    <t>AFIC MY Jan CH</t>
  </si>
  <si>
    <t>00669CO23025096</t>
  </si>
  <si>
    <t>JYA SP JAN KM</t>
  </si>
  <si>
    <t>00669CO23025092</t>
  </si>
  <si>
    <t>JYA MU JAN KM</t>
  </si>
  <si>
    <t>00669CO23025091</t>
  </si>
  <si>
    <t>AFIC RO JAN JP</t>
  </si>
  <si>
    <t>00669CO23025095</t>
  </si>
  <si>
    <t>AFIC SC JAN SJ</t>
  </si>
  <si>
    <t>00669CO23025093</t>
  </si>
  <si>
    <t>ANFIC CO JAN SJ</t>
  </si>
  <si>
    <t>00669CO23025103</t>
  </si>
  <si>
    <t>ANFIC GA JAN SL</t>
  </si>
  <si>
    <t>00669CO23025097</t>
  </si>
  <si>
    <t>ANFIC HE JAN RS</t>
  </si>
  <si>
    <t>00669CO23025098</t>
  </si>
  <si>
    <t>ABest Jan 2 JW</t>
  </si>
  <si>
    <t>00669CO23025100</t>
  </si>
  <si>
    <t>ANFIC HI JAN SL</t>
  </si>
  <si>
    <t>00669CO23025105</t>
  </si>
  <si>
    <t>ANFIC HO JAN KW</t>
  </si>
  <si>
    <t>00669CO23025104</t>
  </si>
  <si>
    <t>ANFIC PA JAN RS</t>
  </si>
  <si>
    <t>00669CO23025102</t>
  </si>
  <si>
    <t>ANFIC PO JAN SL</t>
  </si>
  <si>
    <t>00669CO23025099</t>
  </si>
  <si>
    <t>ANFIC SP JAN KM</t>
  </si>
  <si>
    <t>00669CO23025106</t>
  </si>
  <si>
    <t>JYA GL JAN SJ</t>
  </si>
  <si>
    <t>00669CO23025101</t>
  </si>
  <si>
    <t>JYA GN JAN SJ</t>
  </si>
  <si>
    <t>00669CO23025107</t>
  </si>
  <si>
    <t>Josh Malerman</t>
  </si>
  <si>
    <t>00669CO23028988</t>
  </si>
  <si>
    <t>0 time remaining</t>
  </si>
  <si>
    <t>00669CO23028986</t>
  </si>
  <si>
    <t>00669CO23028993</t>
  </si>
  <si>
    <t>00669CO23028994</t>
  </si>
  <si>
    <t>00669CO23028995</t>
  </si>
  <si>
    <t>00669DA23033202</t>
  </si>
  <si>
    <t>31JAN23Preorder</t>
  </si>
  <si>
    <t>00669DA23033201</t>
  </si>
  <si>
    <t>00669DA23033200</t>
  </si>
  <si>
    <t>00669CO23030595</t>
  </si>
  <si>
    <t>00669CO23030596</t>
  </si>
  <si>
    <t>00669CO23030599</t>
  </si>
  <si>
    <t>ARTL AUDIO Jan CH</t>
  </si>
  <si>
    <t>00669CO23030601</t>
  </si>
  <si>
    <t>The total annual fee for all public libraries and library systems using the CONTENTdm digital collection hosting service through Milwaukee Public Library or making locally-hosted collections available for harvesting by Recollection Wisconsin is $3,750. This legacy fee structure will be undergoing review in FY24 with a new model anticipated for FY25. </t>
  </si>
  <si>
    <t>Expenses in the digital newspaper hosting budget line include the annual renewal of the wisconsinhistoricalnewspaper.org domain (currently not a live site) and any hosting costs associated with the historical newspaper files hosted by the Wisconsin Newspaper Archive.</t>
  </si>
  <si>
    <t>CD0066923047930</t>
  </si>
  <si>
    <t>CD0066923059843</t>
  </si>
  <si>
    <t>00669CO23037310</t>
  </si>
  <si>
    <t>00669CO23037314</t>
  </si>
  <si>
    <t>00669CO23037312</t>
  </si>
  <si>
    <t>00669CO23037325</t>
  </si>
  <si>
    <t>00669CO23037838</t>
  </si>
  <si>
    <t>00669DA23038875</t>
  </si>
  <si>
    <t>00669DA23042195</t>
  </si>
  <si>
    <t>00669DA23042194</t>
  </si>
  <si>
    <t>00669CO23043881</t>
  </si>
  <si>
    <t>00669CO23043876</t>
  </si>
  <si>
    <t>00669CO23043902</t>
  </si>
  <si>
    <t>00669CO23043831</t>
  </si>
  <si>
    <t>00669CO23043877</t>
  </si>
  <si>
    <t>00669CO23044883</t>
  </si>
  <si>
    <t>00669CO23044877</t>
  </si>
  <si>
    <t>00669CO23046300</t>
  </si>
  <si>
    <t>00669CO23046301</t>
  </si>
  <si>
    <t>00669CO23047826</t>
  </si>
  <si>
    <t>00669CO23047824</t>
  </si>
  <si>
    <t>00669CO23047825</t>
  </si>
  <si>
    <t>00669CO23047821</t>
  </si>
  <si>
    <t>00669DA23049688</t>
  </si>
  <si>
    <t>00669DA23049687</t>
  </si>
  <si>
    <t>00669CO23051737</t>
  </si>
  <si>
    <t>00669CO23054268</t>
  </si>
  <si>
    <t>00669CO23054246</t>
  </si>
  <si>
    <t>00669CO23054258</t>
  </si>
  <si>
    <t>00669CO23054257</t>
  </si>
  <si>
    <t>00669DA23056084</t>
  </si>
  <si>
    <t>00669DA23056083</t>
  </si>
  <si>
    <t>00669CO23059819</t>
  </si>
  <si>
    <t>00669CO23058138</t>
  </si>
  <si>
    <t>00669CO23059825</t>
  </si>
  <si>
    <t>00669CO23059830</t>
  </si>
  <si>
    <t>00669CO23059826</t>
  </si>
  <si>
    <t>00669CO23059828</t>
  </si>
  <si>
    <t>00669CO23058130</t>
  </si>
  <si>
    <t>00669CO23059821</t>
  </si>
  <si>
    <t>00669CO23059817</t>
  </si>
  <si>
    <t>00669CO23058077</t>
  </si>
  <si>
    <t>00669CO23058617</t>
  </si>
  <si>
    <t>00669CO23059815</t>
  </si>
  <si>
    <t>00669CO23058134</t>
  </si>
  <si>
    <t>00669CO23058286</t>
  </si>
  <si>
    <t>00669CO23058078</t>
  </si>
  <si>
    <t>00669CO23059824</t>
  </si>
  <si>
    <t>00669CO23058550</t>
  </si>
  <si>
    <t>00669CO23059831</t>
  </si>
  <si>
    <t>00669CO23058133</t>
  </si>
  <si>
    <t>00669CO23058240</t>
  </si>
  <si>
    <t>00669CO23058076</t>
  </si>
  <si>
    <t>00669CO23058080</t>
  </si>
  <si>
    <t>00669CO23058079</t>
  </si>
  <si>
    <t>00669CO23058139</t>
  </si>
  <si>
    <t>00669CO23064274</t>
  </si>
  <si>
    <t>00669CO23064276</t>
  </si>
  <si>
    <t>00669CO23064273</t>
  </si>
  <si>
    <t>00669CO23064284</t>
  </si>
  <si>
    <t>00669CO23064271</t>
  </si>
  <si>
    <t>00669CO23064256</t>
  </si>
  <si>
    <t>00669DA23067363</t>
  </si>
  <si>
    <t>00669DA23067362</t>
  </si>
  <si>
    <t>00669CO23070210</t>
  </si>
  <si>
    <t>00669CO23070275</t>
  </si>
  <si>
    <t>00669CO23070205</t>
  </si>
  <si>
    <t>Juv/YA eBook RTL</t>
  </si>
  <si>
    <t>Together We Read</t>
  </si>
  <si>
    <t>4FEB23Preorder</t>
  </si>
  <si>
    <t>7FEB23Preorder</t>
  </si>
  <si>
    <t>PO March2023 kah</t>
  </si>
  <si>
    <t>NewEditionHighHolds</t>
  </si>
  <si>
    <t>OldHold/NewVersion</t>
  </si>
  <si>
    <t>14FEB23Preorder</t>
  </si>
  <si>
    <t>JYA MY FEB LP</t>
  </si>
  <si>
    <t>21FEB23Preorder</t>
  </si>
  <si>
    <t>ANFIC GA FEB SL</t>
  </si>
  <si>
    <t>JYA MU FEB KM</t>
  </si>
  <si>
    <t>JYA GN FEB SJ</t>
  </si>
  <si>
    <t>JYA SP FEB KM</t>
  </si>
  <si>
    <t>JYA GL FEB SJ</t>
  </si>
  <si>
    <t>ABest Feb 2 JW</t>
  </si>
  <si>
    <t>AFIC MU FEB JP</t>
  </si>
  <si>
    <t>ANFIC CO FEB SJ</t>
  </si>
  <si>
    <t>ANFIC PO FEB SL</t>
  </si>
  <si>
    <t>ANFIC SP FEB KM</t>
  </si>
  <si>
    <t>ANFIC HO FEB KW</t>
  </si>
  <si>
    <t>AFIC RO FEB JP</t>
  </si>
  <si>
    <t>AFIC SC FEB SJ</t>
  </si>
  <si>
    <t>J/YA F/SF February</t>
  </si>
  <si>
    <t>AMYS Feb 22 CH</t>
  </si>
  <si>
    <t>Feb series J/YA</t>
  </si>
  <si>
    <t>AFIC LG+ FEB SJ</t>
  </si>
  <si>
    <t>AFIC SP FEB KM</t>
  </si>
  <si>
    <t>ANFIC HI March RS</t>
  </si>
  <si>
    <t>ANFIC PA  March RS</t>
  </si>
  <si>
    <t>ANFIC HE  March RS</t>
  </si>
  <si>
    <t>28FEB23Preorder</t>
  </si>
  <si>
    <t>lord of the rings</t>
  </si>
  <si>
    <t>Mary Goodman</t>
  </si>
  <si>
    <t>GENJ 050</t>
  </si>
  <si>
    <t>MARC Records, 1000282202</t>
  </si>
  <si>
    <t>CD0066923101837</t>
  </si>
  <si>
    <t>00669CO23074319</t>
  </si>
  <si>
    <t>00669CO23074318</t>
  </si>
  <si>
    <t>00669CO23074299</t>
  </si>
  <si>
    <t>00669CO23074308</t>
  </si>
  <si>
    <t>00669CO23074311</t>
  </si>
  <si>
    <t>00669CO23074313</t>
  </si>
  <si>
    <t>00669CO23074317</t>
  </si>
  <si>
    <t>00669DA23076416</t>
  </si>
  <si>
    <t>00669DA23076415</t>
  </si>
  <si>
    <t>00669CO23078088</t>
  </si>
  <si>
    <t>00669CO23078089</t>
  </si>
  <si>
    <t>00669CO23078087</t>
  </si>
  <si>
    <t>00669CO23078085</t>
  </si>
  <si>
    <t>00669DA23083646</t>
  </si>
  <si>
    <t>00669CO23085306</t>
  </si>
  <si>
    <t>00669CO23085307</t>
  </si>
  <si>
    <t>00669CO23085304</t>
  </si>
  <si>
    <t>00669CO23085295</t>
  </si>
  <si>
    <t>00669DA23089662</t>
  </si>
  <si>
    <t>00669DA23091330</t>
  </si>
  <si>
    <t>00669CO23092804</t>
  </si>
  <si>
    <t>00669CO23092702</t>
  </si>
  <si>
    <t>00669CO23092818</t>
  </si>
  <si>
    <t>00669CO23092821</t>
  </si>
  <si>
    <t>00669CO23092815</t>
  </si>
  <si>
    <t>00669CO23092692</t>
  </si>
  <si>
    <t>00669CO23092799</t>
  </si>
  <si>
    <t>00669CO23092698</t>
  </si>
  <si>
    <t>00669CO23092812</t>
  </si>
  <si>
    <t>00669CO23092802</t>
  </si>
  <si>
    <t>00669CO23092700</t>
  </si>
  <si>
    <t>00669CO23092811</t>
  </si>
  <si>
    <t>00669CO23092813</t>
  </si>
  <si>
    <t>00669CO23092750</t>
  </si>
  <si>
    <t>00669CO23092705</t>
  </si>
  <si>
    <t>00669CO23092696</t>
  </si>
  <si>
    <t>00669CO23092701</t>
  </si>
  <si>
    <t>00669CO23092679</t>
  </si>
  <si>
    <t>00669CO23092819</t>
  </si>
  <si>
    <t>00669CO23092665</t>
  </si>
  <si>
    <t>00669CO23092800</t>
  </si>
  <si>
    <t>00669CO23092820</t>
  </si>
  <si>
    <t>00669CO23092817</t>
  </si>
  <si>
    <t>00669CO23092807</t>
  </si>
  <si>
    <t>00669CO23092697</t>
  </si>
  <si>
    <t>00669DA23098357</t>
  </si>
  <si>
    <t>00669DA23098356</t>
  </si>
  <si>
    <t>00669CO23101836</t>
  </si>
  <si>
    <t>00669CO23101835</t>
  </si>
  <si>
    <t>00669CO23101834</t>
  </si>
  <si>
    <t>MARC Records, 1000287517</t>
  </si>
  <si>
    <t>MARC Records, 1000292724</t>
  </si>
  <si>
    <t>*This should no longer be coded to WPLC, but rather coop</t>
  </si>
  <si>
    <t>Roberta Larson</t>
  </si>
  <si>
    <t>CD0066923130685</t>
  </si>
  <si>
    <t>00669DA23108125</t>
  </si>
  <si>
    <t>00669CO23108468</t>
  </si>
  <si>
    <t>00669DA23109588</t>
  </si>
  <si>
    <t>00669DA23109587</t>
  </si>
  <si>
    <t>00669CO23110981</t>
  </si>
  <si>
    <t>00669CO23111165</t>
  </si>
  <si>
    <t>00669CO23113036</t>
  </si>
  <si>
    <t>00669DA23113436</t>
  </si>
  <si>
    <t>00669CO23114339</t>
  </si>
  <si>
    <t>00669CO23114338</t>
  </si>
  <si>
    <t>00669CO23114340</t>
  </si>
  <si>
    <t>00669CO23114349</t>
  </si>
  <si>
    <t>00669CO23114350</t>
  </si>
  <si>
    <t>00669CO23114353</t>
  </si>
  <si>
    <t>00669CO23114347</t>
  </si>
  <si>
    <t>00669CO23114343</t>
  </si>
  <si>
    <t>00669CO23114345</t>
  </si>
  <si>
    <t>00669DA23116220</t>
  </si>
  <si>
    <t>00669DA23116219</t>
  </si>
  <si>
    <t>00669CO23118757</t>
  </si>
  <si>
    <t>00669CO23121924</t>
  </si>
  <si>
    <t>00669CO23121925</t>
  </si>
  <si>
    <t>00669CO23121922</t>
  </si>
  <si>
    <t>00669CO23121923</t>
  </si>
  <si>
    <t>00669DA23123855</t>
  </si>
  <si>
    <t>00669CO23125202</t>
  </si>
  <si>
    <t>00669CO23126482</t>
  </si>
  <si>
    <t>00669CO23129155</t>
  </si>
  <si>
    <t>00669DA23131095</t>
  </si>
  <si>
    <t>00669CO23130673</t>
  </si>
  <si>
    <t>00669CO23130682</t>
  </si>
  <si>
    <t>00669CO23130676</t>
  </si>
  <si>
    <t>00669CO23130672</t>
  </si>
  <si>
    <t>00669CO23130680</t>
  </si>
  <si>
    <t>00669CO23130683</t>
  </si>
  <si>
    <t>00669CO23130675</t>
  </si>
  <si>
    <t>00669CO23130666</t>
  </si>
  <si>
    <t>00669CO23130670</t>
  </si>
  <si>
    <t>00669CO23130668</t>
  </si>
  <si>
    <t>00669CO23130674</t>
  </si>
  <si>
    <t>00669CO23130663</t>
  </si>
  <si>
    <t>00669CO23130669</t>
  </si>
  <si>
    <t>00669CO23130681</t>
  </si>
  <si>
    <t>00669CO23130665</t>
  </si>
  <si>
    <t>00669CO23130678</t>
  </si>
  <si>
    <t>00669CO23130677</t>
  </si>
  <si>
    <t>00669DA23131094</t>
  </si>
  <si>
    <t>00669CO23130664</t>
  </si>
  <si>
    <t>3APR23Preorder</t>
  </si>
  <si>
    <t>It Happened One Aut</t>
  </si>
  <si>
    <t>4APR23Preorder</t>
  </si>
  <si>
    <t>Big Read</t>
  </si>
  <si>
    <t>8APR23Preorder</t>
  </si>
  <si>
    <t>11APR23Preorder</t>
  </si>
  <si>
    <t>APO May NHW</t>
  </si>
  <si>
    <t>JYAPO APR KA</t>
  </si>
  <si>
    <t>ABest Apr 1 JW</t>
  </si>
  <si>
    <t>18APR23Preorder</t>
  </si>
  <si>
    <t>AFIC LG+ APR SJ</t>
  </si>
  <si>
    <t>25APR23Preorder</t>
  </si>
  <si>
    <t>ANFIC GA APR SL</t>
  </si>
  <si>
    <t>JYA GN APR SJ</t>
  </si>
  <si>
    <t>JYA GL APR SJ</t>
  </si>
  <si>
    <t>AFIC MU APR JP</t>
  </si>
  <si>
    <t>JYABEST APR KA</t>
  </si>
  <si>
    <t>ANFIC PO APR SL</t>
  </si>
  <si>
    <t>ANFIC PA APR RS</t>
  </si>
  <si>
    <t>ANFIC HI APR RS</t>
  </si>
  <si>
    <t>ANFIC HE APR RS</t>
  </si>
  <si>
    <t>ANFIC CO APR SJ</t>
  </si>
  <si>
    <t>AFIC SC APR SJ</t>
  </si>
  <si>
    <t>JYA-MY-APR-LP</t>
  </si>
  <si>
    <t>AMYS Apr 23 CH</t>
  </si>
  <si>
    <t>ARTL Ebook Apr 23 JW</t>
  </si>
  <si>
    <t>AFIC RO APR JP</t>
  </si>
  <si>
    <t>ARTL Apr 23 CH</t>
  </si>
  <si>
    <t>JYABEST APR ES</t>
  </si>
  <si>
    <t>RBMedia High Holds</t>
  </si>
  <si>
    <t>7MAR23Preorder</t>
  </si>
  <si>
    <t>ARTL AUDIO Feb CH</t>
  </si>
  <si>
    <t>ARTL Ebook Feb JW</t>
  </si>
  <si>
    <t>14MAR23Preorder</t>
  </si>
  <si>
    <t>ABest Mar 1 JW</t>
  </si>
  <si>
    <t>ABest Feb 1 JW</t>
  </si>
  <si>
    <t>20MAR23Preorder</t>
  </si>
  <si>
    <t>21MAR23Preorder</t>
  </si>
  <si>
    <t>ANFIC GA MAR SL</t>
  </si>
  <si>
    <t>JYA GN MAR SJ</t>
  </si>
  <si>
    <t>JYA GL MAR SJ</t>
  </si>
  <si>
    <t>JYA MU MAR KM</t>
  </si>
  <si>
    <t>ABest Mar 2 JW</t>
  </si>
  <si>
    <t>JYA SP MAR KM</t>
  </si>
  <si>
    <t>AFIC MU MAR JP</t>
  </si>
  <si>
    <t>ANFIC PO MAR SL</t>
  </si>
  <si>
    <t>ANFIC CO MAR SJ</t>
  </si>
  <si>
    <t>AFIC RO MAR JP</t>
  </si>
  <si>
    <t>ANFIC HI MAR SL</t>
  </si>
  <si>
    <t>ANFIC SP MAR KM</t>
  </si>
  <si>
    <t>AFIC SP MAR KM</t>
  </si>
  <si>
    <t>AFIC SC MAR SJ</t>
  </si>
  <si>
    <t>AFIC MY Mar CH</t>
  </si>
  <si>
    <t>AFIC LG+ MAR SJ</t>
  </si>
  <si>
    <t>ARTL Audio Mar CH</t>
  </si>
  <si>
    <t>ARTL Ebook Mar JW</t>
  </si>
  <si>
    <t>ALucky Mar SQ</t>
  </si>
  <si>
    <t>28MAR23Preorder</t>
  </si>
  <si>
    <t>ANFIC HO MAR KW</t>
  </si>
  <si>
    <t>yes</t>
  </si>
  <si>
    <t>Winnefox Library System - wplc 2023 website working &amp; hosting</t>
  </si>
  <si>
    <t>MARC Records, 1000299526</t>
  </si>
  <si>
    <t>CD0066923154361</t>
  </si>
  <si>
    <t>CD0066923154370</t>
  </si>
  <si>
    <t>CD0066923155549</t>
  </si>
  <si>
    <t>00669CO23139448</t>
  </si>
  <si>
    <t>00669DA23140830</t>
  </si>
  <si>
    <t>00669CO23139446</t>
  </si>
  <si>
    <t>00669CO23139455</t>
  </si>
  <si>
    <t>00669DA23143187</t>
  </si>
  <si>
    <t>00669DA23144929</t>
  </si>
  <si>
    <t>00669CO23148860</t>
  </si>
  <si>
    <t>00669CO23148858</t>
  </si>
  <si>
    <t>00669CO23148861</t>
  </si>
  <si>
    <t>00669CO23148857</t>
  </si>
  <si>
    <t>00669CO23148862</t>
  </si>
  <si>
    <t>00669DA23150479</t>
  </si>
  <si>
    <t>00669CO23154367</t>
  </si>
  <si>
    <t>00669CO23154366</t>
  </si>
  <si>
    <t>00669CO23154354</t>
  </si>
  <si>
    <t>00669CO23154365</t>
  </si>
  <si>
    <t>00669CO23154368</t>
  </si>
  <si>
    <t>00669CO23154353</t>
  </si>
  <si>
    <t>00669CO23155731</t>
  </si>
  <si>
    <t>00669CO23155584</t>
  </si>
  <si>
    <t>00669CO23155737</t>
  </si>
  <si>
    <t>00669CO23155715</t>
  </si>
  <si>
    <t>00669CO23155562</t>
  </si>
  <si>
    <t>00669CO23155546</t>
  </si>
  <si>
    <t>00669CO23156600</t>
  </si>
  <si>
    <t>00669CO23157423</t>
  </si>
  <si>
    <t>00669CO23157428</t>
  </si>
  <si>
    <t>00669CO23157427</t>
  </si>
  <si>
    <t>00669CO23157420</t>
  </si>
  <si>
    <t>00669CO23157395</t>
  </si>
  <si>
    <t>00669CO23157397</t>
  </si>
  <si>
    <t>00669DA23157997</t>
  </si>
  <si>
    <t>00669CO23157425</t>
  </si>
  <si>
    <t>00669CO23157426</t>
  </si>
  <si>
    <t>00669CO23157419</t>
  </si>
  <si>
    <t>00669CO23157421</t>
  </si>
  <si>
    <t>00669CO23157399</t>
  </si>
  <si>
    <t>00669CO23157424</t>
  </si>
  <si>
    <t>00669CO23157400</t>
  </si>
  <si>
    <t>00669CO23157394</t>
  </si>
  <si>
    <t>00669CO23157422</t>
  </si>
  <si>
    <t>00669DA23157996</t>
  </si>
  <si>
    <t>00669CO23157430</t>
  </si>
  <si>
    <t>00669CO23161333</t>
  </si>
  <si>
    <t>00669CO23161340</t>
  </si>
  <si>
    <t>00669CO23161342</t>
  </si>
  <si>
    <t>00669CO23161346</t>
  </si>
  <si>
    <t>00669CO23161354</t>
  </si>
  <si>
    <t>00669CO23161336</t>
  </si>
  <si>
    <t>00669DA23162155</t>
  </si>
  <si>
    <t>00669CO23162120</t>
  </si>
  <si>
    <t>00669CO23162119</t>
  </si>
  <si>
    <t>00669CO23162121</t>
  </si>
  <si>
    <t>00669CO23162118</t>
  </si>
  <si>
    <t>00669CO23162117</t>
  </si>
  <si>
    <t>00669CO23163139</t>
  </si>
  <si>
    <t>00669DA23164913</t>
  </si>
  <si>
    <t>00669DA23164912</t>
  </si>
  <si>
    <t>00669CO23168357</t>
  </si>
  <si>
    <t>00669CO23168362</t>
  </si>
  <si>
    <t>00669DA23169400</t>
  </si>
  <si>
    <t>00669DA23169401</t>
  </si>
  <si>
    <t>00669DA23171052</t>
  </si>
  <si>
    <t>00669DA23171051</t>
  </si>
  <si>
    <t>ANFIC HO APR KW</t>
  </si>
  <si>
    <t>1MAY23Preorder</t>
  </si>
  <si>
    <t>2MAY23Preorder</t>
  </si>
  <si>
    <t>3MAY23Preorder</t>
  </si>
  <si>
    <t>APO June23 kah</t>
  </si>
  <si>
    <t>Abest May 23 1</t>
  </si>
  <si>
    <t>ALucky Apr SQ</t>
  </si>
  <si>
    <t>9MAY23Preorder</t>
  </si>
  <si>
    <t>Abest May 23 2</t>
  </si>
  <si>
    <t>ARTL Ebook May 23 JW</t>
  </si>
  <si>
    <t>Angeline Boulley</t>
  </si>
  <si>
    <t>AFIC MU MAY JP</t>
  </si>
  <si>
    <t>AFIC LG+ MAY SJ</t>
  </si>
  <si>
    <t>JYA RTL Ebook</t>
  </si>
  <si>
    <t>ANFIC GA MAY SL</t>
  </si>
  <si>
    <t>JYA GL MAY SJ</t>
  </si>
  <si>
    <t>JYA GN MAY SJ</t>
  </si>
  <si>
    <t>ANFIC PO MAY SL</t>
  </si>
  <si>
    <t>AFIC RO MAY JP</t>
  </si>
  <si>
    <t>JYA SP MAY KM</t>
  </si>
  <si>
    <t>16MAY23Preorder</t>
  </si>
  <si>
    <t>ANFIC CO MAY SJ</t>
  </si>
  <si>
    <t>ANFIC HI MAY SL</t>
  </si>
  <si>
    <t>JYA MU MAY KM</t>
  </si>
  <si>
    <t>AMYS May 23 CH</t>
  </si>
  <si>
    <t>AFIC SC MAY SJ</t>
  </si>
  <si>
    <t>ANFIC SP MAY KM</t>
  </si>
  <si>
    <t>AFIC SP MAY KM</t>
  </si>
  <si>
    <t>JYA RTL Audio</t>
  </si>
  <si>
    <t>ARTL Audio May CH</t>
  </si>
  <si>
    <t>SF/F YA/J LoraleeP</t>
  </si>
  <si>
    <t>Abest May 23 3</t>
  </si>
  <si>
    <t>Holds</t>
  </si>
  <si>
    <t>ALucky May SQ</t>
  </si>
  <si>
    <t>WPLC Unavail On Hold</t>
  </si>
  <si>
    <t>20MAY23Preorder</t>
  </si>
  <si>
    <t>ANFIC HE MAY RS</t>
  </si>
  <si>
    <t>ANFIC PA MAY RS</t>
  </si>
  <si>
    <t>JYA NF KA</t>
  </si>
  <si>
    <t>Series J/YA LoraleeP</t>
  </si>
  <si>
    <t>23MAY23Preorder</t>
  </si>
  <si>
    <t>ANFIC HO MAY KW</t>
  </si>
  <si>
    <t>29MAY23Preorder</t>
  </si>
  <si>
    <t>30MAY23Preorder</t>
  </si>
  <si>
    <t>OWLS - wplc printing</t>
  </si>
  <si>
    <t>MARC Records, 1000304474</t>
  </si>
  <si>
    <t>CD0066923187907</t>
  </si>
  <si>
    <t>CD0066923197409</t>
  </si>
  <si>
    <t>5JUN23Preorder</t>
  </si>
  <si>
    <t>6JUN23Preorder</t>
  </si>
  <si>
    <t>7JUN23Preorder</t>
  </si>
  <si>
    <t>NewVersion</t>
  </si>
  <si>
    <t>JYAPO JUN KA</t>
  </si>
  <si>
    <t>APO Jun NHW</t>
  </si>
  <si>
    <t>NHW -High Holds</t>
  </si>
  <si>
    <t>Go Big Read</t>
  </si>
  <si>
    <t>Abest Jun 23 1</t>
  </si>
  <si>
    <t>ARTL Ebook Jun 23 JW</t>
  </si>
  <si>
    <t>ARTL Audio Jun CH</t>
  </si>
  <si>
    <t>13JUN23Preorder</t>
  </si>
  <si>
    <t>ANFIC GA JUN SL</t>
  </si>
  <si>
    <t>AFIC MU JUN JP</t>
  </si>
  <si>
    <t>AFIC RO JUN JP</t>
  </si>
  <si>
    <t>JYA GN JUNE SJ</t>
  </si>
  <si>
    <t>ANFIC CO JUNE SJ</t>
  </si>
  <si>
    <t>JYA GL JUNE SJ</t>
  </si>
  <si>
    <t>JYA SP JUN KM</t>
  </si>
  <si>
    <t>ANFIC HI JUN RS</t>
  </si>
  <si>
    <t>ANFIC HE JUN RS</t>
  </si>
  <si>
    <t>ANFIC PA JUN RS</t>
  </si>
  <si>
    <t>ANFIC PO JUNE KL</t>
  </si>
  <si>
    <t>JYA MU JUN KM</t>
  </si>
  <si>
    <t>High Holds</t>
  </si>
  <si>
    <t>ANFIC SP JUN KM</t>
  </si>
  <si>
    <t>AFIC SC JUNE SJ</t>
  </si>
  <si>
    <t>JYA MY JUN LP</t>
  </si>
  <si>
    <t>AFIC LG+ JUNE SJ</t>
  </si>
  <si>
    <t>AFIC SP JUN KM</t>
  </si>
  <si>
    <t>JYA RTL Audio JUN KM</t>
  </si>
  <si>
    <t>Abest Jun 23 2</t>
  </si>
  <si>
    <t>JYABEST JUN ES</t>
  </si>
  <si>
    <t>JYA RTL Ebook JUN KM</t>
  </si>
  <si>
    <t>Jul ARTL Sale Audio</t>
  </si>
  <si>
    <t>20JUN23Preorder</t>
  </si>
  <si>
    <t>high Holds</t>
  </si>
  <si>
    <t>ALUCKY JUN SQ</t>
  </si>
  <si>
    <t>24JUN23Preorder</t>
  </si>
  <si>
    <t>27JUN23Preorder</t>
  </si>
  <si>
    <t>Michael Perry</t>
  </si>
  <si>
    <t>00669CO23177643</t>
  </si>
  <si>
    <t>00669CO23177641</t>
  </si>
  <si>
    <t>00669DA23179778</t>
  </si>
  <si>
    <t>00669DA23181435</t>
  </si>
  <si>
    <t>00669DA23181434</t>
  </si>
  <si>
    <t>00669DA23183391</t>
  </si>
  <si>
    <t>00669DA23188591</t>
  </si>
  <si>
    <t>00669CO23187437</t>
  </si>
  <si>
    <t>00669CO23187876</t>
  </si>
  <si>
    <t>00669CO23187875</t>
  </si>
  <si>
    <t>00669CO23187886</t>
  </si>
  <si>
    <t>00669CO23187903</t>
  </si>
  <si>
    <t>00669CO23187914</t>
  </si>
  <si>
    <t>00669CO23187911</t>
  </si>
  <si>
    <t>00669CO23187925</t>
  </si>
  <si>
    <t>00669CO23187928</t>
  </si>
  <si>
    <t>00669CO23187930</t>
  </si>
  <si>
    <t>00669CO23187939</t>
  </si>
  <si>
    <t>00669CO23187985</t>
  </si>
  <si>
    <t>00669CO23187989</t>
  </si>
  <si>
    <t>00669CO23187991</t>
  </si>
  <si>
    <t>00669CO23189856</t>
  </si>
  <si>
    <t>00669CO23189857</t>
  </si>
  <si>
    <t>00669CO23189860</t>
  </si>
  <si>
    <t>00669CO23189861</t>
  </si>
  <si>
    <t>00669CO23190138</t>
  </si>
  <si>
    <t>00669DA23194804</t>
  </si>
  <si>
    <t>00669CO23193788</t>
  </si>
  <si>
    <t>00669CO23193819</t>
  </si>
  <si>
    <t>00669CO23193887</t>
  </si>
  <si>
    <t>00669CO23193885</t>
  </si>
  <si>
    <t>00669CO23193886</t>
  </si>
  <si>
    <t>00669CO23193883</t>
  </si>
  <si>
    <t>00669CO23193899</t>
  </si>
  <si>
    <t>00669CO23193905</t>
  </si>
  <si>
    <t>00669CO23193906</t>
  </si>
  <si>
    <t>00669CO23193908</t>
  </si>
  <si>
    <t>00669CO23193903</t>
  </si>
  <si>
    <t>00669CO23193898</t>
  </si>
  <si>
    <t>00669CO23193897</t>
  </si>
  <si>
    <t>00669CO23193889</t>
  </si>
  <si>
    <t>00669CO23193901</t>
  </si>
  <si>
    <t>00669CO23193909</t>
  </si>
  <si>
    <t>00669CO23193902</t>
  </si>
  <si>
    <t>00669CO23193916</t>
  </si>
  <si>
    <t>00669CO23193911</t>
  </si>
  <si>
    <t>00669CO23194016</t>
  </si>
  <si>
    <t>00669CO23194606</t>
  </si>
  <si>
    <t>00669CO23194607</t>
  </si>
  <si>
    <t>00669CO23194604</t>
  </si>
  <si>
    <t>00669CO23194610</t>
  </si>
  <si>
    <t>00669CO23194609</t>
  </si>
  <si>
    <t>00669CO23197407</t>
  </si>
  <si>
    <t>00669DA23198545</t>
  </si>
  <si>
    <t>00669DA23201456</t>
  </si>
  <si>
    <t>00669CO23202599</t>
  </si>
  <si>
    <t>00669CO23202601</t>
  </si>
  <si>
    <t>00669CO23202611</t>
  </si>
  <si>
    <t>00669SU23161255</t>
  </si>
  <si>
    <t>Capital One - Facebook - wplc facebook promo ad March/April</t>
  </si>
  <si>
    <t>H-0094920</t>
  </si>
  <si>
    <t>MARC Records, 1000310569</t>
  </si>
  <si>
    <t>CD0066923270663</t>
  </si>
  <si>
    <t>00669DA23209779</t>
  </si>
  <si>
    <t>00669DA23210265</t>
  </si>
  <si>
    <t>00669CO23210942</t>
  </si>
  <si>
    <t>00669CO23210929</t>
  </si>
  <si>
    <t>00669CO23210928</t>
  </si>
  <si>
    <t>00669CO23210940</t>
  </si>
  <si>
    <t>00669DA23214138</t>
  </si>
  <si>
    <t>00669DA23215140</t>
  </si>
  <si>
    <t>00669DA23216454</t>
  </si>
  <si>
    <t>00669CO23217640</t>
  </si>
  <si>
    <t>00669CO23217665</t>
  </si>
  <si>
    <t>00669CO23217664</t>
  </si>
  <si>
    <t>00669CO23217663</t>
  </si>
  <si>
    <t>00669CO23217671</t>
  </si>
  <si>
    <t>00669CO23217670</t>
  </si>
  <si>
    <t>00669CO23217857</t>
  </si>
  <si>
    <t>00669CO23217897</t>
  </si>
  <si>
    <t>00669SU23218311</t>
  </si>
  <si>
    <t>00669DA23219639</t>
  </si>
  <si>
    <t>00669DA23263195</t>
  </si>
  <si>
    <t>00669DA23264900</t>
  </si>
  <si>
    <t>00669DA23265763</t>
  </si>
  <si>
    <t>00669DA23266864</t>
  </si>
  <si>
    <t>00669DA23269460</t>
  </si>
  <si>
    <t>00669CO23270655</t>
  </si>
  <si>
    <t>00669CO23270662</t>
  </si>
  <si>
    <t>00669CO23270666</t>
  </si>
  <si>
    <t>00669CO23270664</t>
  </si>
  <si>
    <t>00669CO23270665</t>
  </si>
  <si>
    <t>00669CO23270676</t>
  </si>
  <si>
    <t>00669CO23270677</t>
  </si>
  <si>
    <t>00669CO23270680</t>
  </si>
  <si>
    <t>00669CO23270678</t>
  </si>
  <si>
    <t>00669CO23270679</t>
  </si>
  <si>
    <t>00669CO23270686</t>
  </si>
  <si>
    <t>00669CO23270682</t>
  </si>
  <si>
    <t>00669CO23270683</t>
  </si>
  <si>
    <t>00669CO23270695</t>
  </si>
  <si>
    <t>00669CO23270684</t>
  </si>
  <si>
    <t>00669CO23270690</t>
  </si>
  <si>
    <t>00669CO23270685</t>
  </si>
  <si>
    <t>00669CO23270689</t>
  </si>
  <si>
    <t>00669CO23270691</t>
  </si>
  <si>
    <t>00669CO23270688</t>
  </si>
  <si>
    <t>00669CO23270693</t>
  </si>
  <si>
    <t>00669CO23270692</t>
  </si>
  <si>
    <t>00669CO23270687</t>
  </si>
  <si>
    <t>00669CO23270698</t>
  </si>
  <si>
    <t>00669CO23270696</t>
  </si>
  <si>
    <t>00669CO23270700</t>
  </si>
  <si>
    <t>00669CO23270699</t>
  </si>
  <si>
    <t>00669CO23270697</t>
  </si>
  <si>
    <t>3JUL23Preorder</t>
  </si>
  <si>
    <t>4JUL23Preorder</t>
  </si>
  <si>
    <t>8JUL23Preorder</t>
  </si>
  <si>
    <t>10JUL23Preorder</t>
  </si>
  <si>
    <t>11JUL23Preorder</t>
  </si>
  <si>
    <t>APO Aug 2023 kah</t>
  </si>
  <si>
    <t>Adv copies no shared</t>
  </si>
  <si>
    <t>HD 20:1 Audiobooks</t>
  </si>
  <si>
    <t>15JUL23Preorder</t>
  </si>
  <si>
    <t>18JUL23Preorder</t>
  </si>
  <si>
    <t>19JUL23Preorder</t>
  </si>
  <si>
    <t>20JUL23Preorder</t>
  </si>
  <si>
    <t>22JUL23Preorder</t>
  </si>
  <si>
    <t>25JUL23Preorder</t>
  </si>
  <si>
    <t>AFIC LG+ JUL SJ</t>
  </si>
  <si>
    <t>Abest Jul 23 1</t>
  </si>
  <si>
    <t>ARTL Ebook Jul 23 JW</t>
  </si>
  <si>
    <t>0 checkouts</t>
  </si>
  <si>
    <t>ANFIC GA JUL SL</t>
  </si>
  <si>
    <t>JYA GN JUL SJ</t>
  </si>
  <si>
    <t>JYA GL JUL SJ</t>
  </si>
  <si>
    <t>JYA MU JUL KM</t>
  </si>
  <si>
    <t>Country Store Series</t>
  </si>
  <si>
    <t>JYA SP JUL KM</t>
  </si>
  <si>
    <t>ANFIC CO JUL SJ</t>
  </si>
  <si>
    <t>ANFIC HE JUL RS</t>
  </si>
  <si>
    <t>ANFIC HI JUL SL</t>
  </si>
  <si>
    <t>AFIC RO JUL JP</t>
  </si>
  <si>
    <t>ANFIC PA JUL RS</t>
  </si>
  <si>
    <t>ANFIC PO JULY KL</t>
  </si>
  <si>
    <t>ANFIC HO JUN KW</t>
  </si>
  <si>
    <t>AFIC SP JUL KM</t>
  </si>
  <si>
    <t>AFIC MY Jul CH</t>
  </si>
  <si>
    <t>AFIC SC JUL SJ</t>
  </si>
  <si>
    <t>AFIC MU JUL JP</t>
  </si>
  <si>
    <t>JYA RTL Ebook JUL KM</t>
  </si>
  <si>
    <t>ANFIC SP JUL KM</t>
  </si>
  <si>
    <t>JYA RTL Audio JUL KM</t>
  </si>
  <si>
    <t>ALucky Jul SQ</t>
  </si>
  <si>
    <t>ARTL Audio Jul CH</t>
  </si>
  <si>
    <t>Capital One - Facebook - wplc facebook promo ad April/May</t>
  </si>
  <si>
    <t>Capital One - Facebook - wplc facebook promo ad May/June</t>
  </si>
  <si>
    <t>00669SU23168378</t>
  </si>
  <si>
    <t>MARC Records, 1000329621</t>
  </si>
  <si>
    <t>H-0097443</t>
  </si>
  <si>
    <t>CD0066923299379</t>
  </si>
  <si>
    <t>00669DA23294836</t>
  </si>
  <si>
    <t>CD0066923287979</t>
  </si>
  <si>
    <t>00669DA23278019</t>
  </si>
  <si>
    <t>00669CO23281948</t>
  </si>
  <si>
    <t>00669CO23281947</t>
  </si>
  <si>
    <t>00669CO23281937</t>
  </si>
  <si>
    <t>00669CO23281940</t>
  </si>
  <si>
    <t>00669CO23281943</t>
  </si>
  <si>
    <t>00669CO23281942</t>
  </si>
  <si>
    <t>00669DA23283427</t>
  </si>
  <si>
    <t>00669DA23287561</t>
  </si>
  <si>
    <t>00669DA23288996</t>
  </si>
  <si>
    <t>00669CO23287974</t>
  </si>
  <si>
    <t>00669CO23287978</t>
  </si>
  <si>
    <t>00669CO23288048</t>
  </si>
  <si>
    <t>00669CO23290649</t>
  </si>
  <si>
    <t>00669DA23292115</t>
  </si>
  <si>
    <t>00669CO23299400</t>
  </si>
  <si>
    <t>00669CO23299393</t>
  </si>
  <si>
    <t>00669CO23299392</t>
  </si>
  <si>
    <t>00669CO23299398</t>
  </si>
  <si>
    <t>00669CO23299387</t>
  </si>
  <si>
    <t>00669CO23299395</t>
  </si>
  <si>
    <t>00669CO23299405</t>
  </si>
  <si>
    <t>00669CO23299401</t>
  </si>
  <si>
    <t>00669CO23299407</t>
  </si>
  <si>
    <t>00669CO23299412</t>
  </si>
  <si>
    <t>00669CO23299406</t>
  </si>
  <si>
    <t>00669CO23299410</t>
  </si>
  <si>
    <t>00669CO23299396</t>
  </si>
  <si>
    <t>00669CO23299408</t>
  </si>
  <si>
    <t>00669CO23299394</t>
  </si>
  <si>
    <t>00669CO23299391</t>
  </si>
  <si>
    <t>00669CO23299403</t>
  </si>
  <si>
    <t>00669CO23299384</t>
  </si>
  <si>
    <t>00669CO23299385</t>
  </si>
  <si>
    <t>00669DA23300704</t>
  </si>
  <si>
    <t>1AUG23Preorder</t>
  </si>
  <si>
    <t>8AUG23Preorder</t>
  </si>
  <si>
    <t>14AUG23Preorder</t>
  </si>
  <si>
    <t>15AUG23Preorder</t>
  </si>
  <si>
    <t>APO Sep nhw</t>
  </si>
  <si>
    <t>18AUG23Preorder</t>
  </si>
  <si>
    <t>22AUG23Preorder</t>
  </si>
  <si>
    <t>JYARTL Ebook AUG KM</t>
  </si>
  <si>
    <t>AFIC LG+ AUG SJ</t>
  </si>
  <si>
    <t>ANFIC CO AUG SJ</t>
  </si>
  <si>
    <t>AFIC RO AUG JP</t>
  </si>
  <si>
    <t>AFIC MU AUG JP</t>
  </si>
  <si>
    <t>AFIC SC AUG SJ</t>
  </si>
  <si>
    <t>JYA RTL Audio AUG KM</t>
  </si>
  <si>
    <t>AMYS Aug CH</t>
  </si>
  <si>
    <t>WLA Book Awards</t>
  </si>
  <si>
    <t>ANFIC SR AUG KM</t>
  </si>
  <si>
    <t>AFIC SE AUG KM</t>
  </si>
  <si>
    <t>Abest Aug 23 1</t>
  </si>
  <si>
    <t>ARTL Ebook Aug 23 JW</t>
  </si>
  <si>
    <t>ARTL Audio Aug CH</t>
  </si>
  <si>
    <t>29AUG23Preorder</t>
  </si>
  <si>
    <t>MARC Records, 1000335765</t>
  </si>
  <si>
    <t>Recalled title, TITLE-23004337</t>
  </si>
  <si>
    <t>Recalled title,  
TITLE-23005972</t>
  </si>
  <si>
    <t>Recalled title,  
TITLE-23005973</t>
  </si>
  <si>
    <t>RB Media Promotion 5% Earnings</t>
  </si>
  <si>
    <t>Recalled title, TITLE-23010179</t>
  </si>
  <si>
    <t>April RB Media Promotion Earnings</t>
  </si>
  <si>
    <t>05.19.23 Frenzy 5% Earnings</t>
  </si>
  <si>
    <t>Recalled title, TITLE-23014548</t>
  </si>
  <si>
    <t>Recalled title, TITLE-23014549</t>
  </si>
  <si>
    <t>09.08.23 Frenzy 5% Earnings</t>
  </si>
  <si>
    <t>00669CO23308303</t>
  </si>
  <si>
    <t>00669DA23311315</t>
  </si>
  <si>
    <t>5SEP23Preorder</t>
  </si>
  <si>
    <t>00669CO23312429</t>
  </si>
  <si>
    <t>00669CO23312432</t>
  </si>
  <si>
    <t>00669CO23312441</t>
  </si>
  <si>
    <t>00669CO23312727</t>
  </si>
  <si>
    <t>Juv Audio Holds</t>
  </si>
  <si>
    <t>00669CO23312726</t>
  </si>
  <si>
    <t>00669CO23312730</t>
  </si>
  <si>
    <t>Lucky Aug SQ</t>
  </si>
  <si>
    <t>00669CO23313852</t>
  </si>
  <si>
    <t>Sept ARTL Audio CH</t>
  </si>
  <si>
    <t>00669CO23313853</t>
  </si>
  <si>
    <t>ARTL Ebook Sep 23 JW</t>
  </si>
  <si>
    <t>00669CO23313854</t>
  </si>
  <si>
    <t>Abest Sept 23 1</t>
  </si>
  <si>
    <t>00669CO23313850</t>
  </si>
  <si>
    <t>PO Oct2023 kah</t>
  </si>
  <si>
    <t>00669DA23318743</t>
  </si>
  <si>
    <t>12SEP23Preorder</t>
  </si>
  <si>
    <t>00669CO23322057</t>
  </si>
  <si>
    <t>00669DA23326112</t>
  </si>
  <si>
    <t>19SEP23Preorder</t>
  </si>
  <si>
    <t>00669DA23331897</t>
  </si>
  <si>
    <t>25SEP23Preorder</t>
  </si>
  <si>
    <t>00669CO23331539</t>
  </si>
  <si>
    <t>00669DA23333815</t>
  </si>
  <si>
    <t>26SEP23Preorder</t>
  </si>
  <si>
    <t>00669CO23336515</t>
  </si>
  <si>
    <t>00669CO23336511</t>
  </si>
  <si>
    <t>00669CO23336517</t>
  </si>
  <si>
    <t>Sept ARTL(2) Aud CH</t>
  </si>
  <si>
    <t>00669CO23336520</t>
  </si>
  <si>
    <t>Abest Sep 23 2</t>
  </si>
  <si>
    <t>00669CO23336526</t>
  </si>
  <si>
    <t>AFIC LG+ SEP SJ</t>
  </si>
  <si>
    <t>00669CO23336533</t>
  </si>
  <si>
    <t>AFIC MU SEP JP</t>
  </si>
  <si>
    <t>00669CO23336535</t>
  </si>
  <si>
    <t>AFIC RO SEP JP</t>
  </si>
  <si>
    <t>00669CO23336547</t>
  </si>
  <si>
    <t>AFIC SC SEP SJ</t>
  </si>
  <si>
    <t>00669CO23336538</t>
  </si>
  <si>
    <t>AMYS Sep 23 CH</t>
  </si>
  <si>
    <t>00669CO23336545</t>
  </si>
  <si>
    <t>ANFIC HE SEP RS</t>
  </si>
  <si>
    <t>00669CO23336554</t>
  </si>
  <si>
    <t>ANFIC HI SEP</t>
  </si>
  <si>
    <t>00669CO23336558</t>
  </si>
  <si>
    <t>ANFIC PA SEP RS</t>
  </si>
  <si>
    <t>00669CO23336548</t>
  </si>
  <si>
    <t>ANFIC PO SEPT KL</t>
  </si>
  <si>
    <t>00669CO23336550</t>
  </si>
  <si>
    <t>ARTL Ebk Sep23 2 JW</t>
  </si>
  <si>
    <t>00669CO23336557</t>
  </si>
  <si>
    <t>JYA GL SEP SJ</t>
  </si>
  <si>
    <t>00669DA23367829</t>
  </si>
  <si>
    <t>3OCT23Preorder</t>
  </si>
  <si>
    <t>MARC Records, 1000345272</t>
  </si>
  <si>
    <t>00669CO23369650</t>
  </si>
  <si>
    <t>00669CO23369648</t>
  </si>
  <si>
    <t>00669DA23371588</t>
  </si>
  <si>
    <t>6OCT23Preorder</t>
  </si>
  <si>
    <t>00669CO23372694</t>
  </si>
  <si>
    <t>00669DA23374508</t>
  </si>
  <si>
    <t>10OCT23Preorder</t>
  </si>
  <si>
    <t>00669CO23375726</t>
  </si>
  <si>
    <t>00669CO23375836</t>
  </si>
  <si>
    <t>00669CO23375845</t>
  </si>
  <si>
    <t>00669DA23381619</t>
  </si>
  <si>
    <t>17OCT23Preorder</t>
  </si>
  <si>
    <t>00669CO23382694</t>
  </si>
  <si>
    <t>00669CO23382690</t>
  </si>
  <si>
    <t>00669CO23382696</t>
  </si>
  <si>
    <t>00669CO23382698</t>
  </si>
  <si>
    <t>00669CO23382704</t>
  </si>
  <si>
    <t>00669CO23382703</t>
  </si>
  <si>
    <t>00669CO23382710</t>
  </si>
  <si>
    <t>00669CO23382711</t>
  </si>
  <si>
    <t>JYAPO OCT KA</t>
  </si>
  <si>
    <t>00669DA23385677</t>
  </si>
  <si>
    <t>20OCT23Preorder</t>
  </si>
  <si>
    <t>00669DA23389773</t>
  </si>
  <si>
    <t>24OCT23Preorder</t>
  </si>
  <si>
    <t>00669CO23394378</t>
  </si>
  <si>
    <t>Abest Oct 23 1</t>
  </si>
  <si>
    <t>00669CO23394399</t>
  </si>
  <si>
    <t>00669CO23394393</t>
  </si>
  <si>
    <t>00669CO23394390</t>
  </si>
  <si>
    <t>ARTL Audio Oct CH</t>
  </si>
  <si>
    <t>APO Nov nhw</t>
  </si>
  <si>
    <t>00669DA23401678</t>
  </si>
  <si>
    <t>31OCT23Preorder</t>
  </si>
  <si>
    <t>Melody Clark - Supplies/travel for 2023 visioning session</t>
  </si>
  <si>
    <t>GENJ 010</t>
  </si>
  <si>
    <t>H-0100055</t>
  </si>
  <si>
    <t>MARC Records, 1000348507</t>
  </si>
  <si>
    <t>Jennifer Chamberlain - WPLC workshop travel - Stevens Pt 10/16/23</t>
  </si>
  <si>
    <t>CD0066923414876</t>
  </si>
  <si>
    <t>00669CO23404420</t>
  </si>
  <si>
    <t>00669CO23405190</t>
  </si>
  <si>
    <t>00669CO23405188</t>
  </si>
  <si>
    <t>Abest Nov 23 1</t>
  </si>
  <si>
    <t>00669CO23405187</t>
  </si>
  <si>
    <t>AFIC LG+ OCT SJ</t>
  </si>
  <si>
    <t>00669CO23405189</t>
  </si>
  <si>
    <t>ARTL Ebok Oct23 JW</t>
  </si>
  <si>
    <t>00669CO23406719</t>
  </si>
  <si>
    <t>00669CO23406718</t>
  </si>
  <si>
    <t>AFIC MU OCT JP</t>
  </si>
  <si>
    <t>00669CO23406720</t>
  </si>
  <si>
    <t>00669CO23406721</t>
  </si>
  <si>
    <t>00669CO23406722</t>
  </si>
  <si>
    <t>ANFIC PO NOV KL</t>
  </si>
  <si>
    <t>00669CO23406723</t>
  </si>
  <si>
    <t>ANFIC PO OCT KL</t>
  </si>
  <si>
    <t>00669CO23406724</t>
  </si>
  <si>
    <t>ARTL Ebook Nov23 JW</t>
  </si>
  <si>
    <t>00669CO23407416</t>
  </si>
  <si>
    <t>Adult Fic Request</t>
  </si>
  <si>
    <t>00669DA23410645</t>
  </si>
  <si>
    <t>7NOV23Preorder</t>
  </si>
  <si>
    <t>00669CO23411526</t>
  </si>
  <si>
    <t>00669CO23411528</t>
  </si>
  <si>
    <t>00669CO23414857</t>
  </si>
  <si>
    <t>00669DA23417899</t>
  </si>
  <si>
    <t>14NOV23Preorder</t>
  </si>
  <si>
    <t>00669DA23423537</t>
  </si>
  <si>
    <t>20NOV23Preorder</t>
  </si>
  <si>
    <t>00669DA23425403</t>
  </si>
  <si>
    <t>21NOV23Preorder</t>
  </si>
  <si>
    <t>00669CO23424565</t>
  </si>
  <si>
    <t>00669CO23424566</t>
  </si>
  <si>
    <t>00669CO23424574</t>
  </si>
  <si>
    <t>Abest Nov 23 2</t>
  </si>
  <si>
    <t>00669CO23424998</t>
  </si>
  <si>
    <t>APO Jan nhw</t>
  </si>
  <si>
    <t>APO Dec2023 kah</t>
  </si>
  <si>
    <t>00669DA23430901</t>
  </si>
  <si>
    <t>28NOV23Preorder</t>
  </si>
  <si>
    <t>0025094-IN</t>
  </si>
  <si>
    <t>Stephenson Public Library, Marinette - 4,359 pages at $0.12/page</t>
  </si>
  <si>
    <t>Waupun Public Library - 9,493 pages at $0.12/page</t>
  </si>
  <si>
    <t>Recalled title, TITLE-23126288</t>
  </si>
  <si>
    <t>00669DA23440425</t>
  </si>
  <si>
    <t>4DEC23Preorder</t>
  </si>
  <si>
    <t>00669DA23442367</t>
  </si>
  <si>
    <t>5DEC23Preorder</t>
  </si>
  <si>
    <t>00669DA23449151</t>
  </si>
  <si>
    <t>12DEC23Preorder</t>
  </si>
  <si>
    <t>00669CO23447809</t>
  </si>
  <si>
    <t>00669CO23447947</t>
  </si>
  <si>
    <t>00669DA23456071</t>
  </si>
  <si>
    <t>19DEC23Preorder</t>
  </si>
  <si>
    <t>00669DA23460514</t>
  </si>
  <si>
    <t>26DEC23Preorder</t>
  </si>
  <si>
    <t>Capital One - Facebook - ads for wplc</t>
  </si>
  <si>
    <t>Capital One - Facebook Ads for wplc social media committee</t>
  </si>
  <si>
    <t>Capital One - Facebook wplc fb ads</t>
  </si>
  <si>
    <t>Capital One - Facebook wplc facebook ad</t>
  </si>
  <si>
    <t>Capital One - Zoho forms - wplc software</t>
  </si>
  <si>
    <t>Jennifer Chamberlain - Travel-wplc team Fort Atkinson</t>
  </si>
  <si>
    <t>Sara Gold - WPLC work day</t>
  </si>
  <si>
    <t>MARC Records, 1000341249</t>
  </si>
  <si>
    <t>Lunch for WPLC lunch at Visioning session</t>
  </si>
  <si>
    <t>Coffee for WPLC visioning session</t>
  </si>
  <si>
    <t>WPLC Facebook ads</t>
  </si>
  <si>
    <t>Pamela Murphy</t>
  </si>
  <si>
    <t>audiobooks</t>
  </si>
  <si>
    <t>Expense</t>
  </si>
  <si>
    <t>Carryover recommendation from 2023 budget</t>
  </si>
  <si>
    <t>Revenue</t>
  </si>
  <si>
    <t>{recommendation: carry over to reserves}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</si>
</sst>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6"/>
      <name val="Tahoma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9"/>
      <name val="Arial"/>
      <family val="2"/>
    </font>
    <font>
      <sz val="11"/>
      <color rgb="FF00B05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Segoe UI Emoj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2" borderId="4" applyNumberFormat="0" applyAlignment="0" applyProtection="0"/>
  </cellStyleXfs>
  <cellXfs count="162">
    <xf numFmtId="0" fontId="0" fillId="0" borderId="0" xfId="0"/>
    <xf numFmtId="0" fontId="8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2" xfId="8" applyFont="1" applyBorder="1" applyAlignment="1" applyProtection="1">
      <alignment wrapText="1"/>
    </xf>
    <xf numFmtId="0" fontId="9" fillId="0" borderId="3" xfId="8" applyFont="1" applyBorder="1" applyAlignment="1" applyProtection="1">
      <alignment wrapText="1"/>
    </xf>
    <xf numFmtId="14" fontId="0" fillId="0" borderId="0" xfId="0" applyNumberFormat="1"/>
    <xf numFmtId="0" fontId="10" fillId="0" borderId="0" xfId="0" applyFont="1"/>
    <xf numFmtId="0" fontId="10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6" fontId="11" fillId="0" borderId="0" xfId="0" applyNumberFormat="1" applyFont="1"/>
    <xf numFmtId="0" fontId="15" fillId="0" borderId="0" xfId="0" applyFont="1"/>
    <xf numFmtId="44" fontId="16" fillId="0" borderId="0" xfId="4" applyFont="1"/>
    <xf numFmtId="6" fontId="11" fillId="0" borderId="0" xfId="4" applyNumberFormat="1" applyFont="1"/>
    <xf numFmtId="164" fontId="10" fillId="0" borderId="0" xfId="0" applyNumberFormat="1" applyFont="1"/>
    <xf numFmtId="164" fontId="16" fillId="0" borderId="0" xfId="4" applyNumberFormat="1" applyFont="1"/>
    <xf numFmtId="164" fontId="10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10" fontId="16" fillId="0" borderId="0" xfId="4" applyNumberFormat="1" applyFont="1"/>
    <xf numFmtId="8" fontId="0" fillId="0" borderId="0" xfId="0" applyNumberFormat="1"/>
    <xf numFmtId="14" fontId="9" fillId="0" borderId="0" xfId="0" applyNumberFormat="1" applyFont="1"/>
    <xf numFmtId="164" fontId="11" fillId="0" borderId="0" xfId="0" applyNumberFormat="1" applyFont="1" applyAlignment="1">
      <alignment horizontal="center" wrapText="1"/>
    </xf>
    <xf numFmtId="164" fontId="12" fillId="0" borderId="0" xfId="0" applyNumberFormat="1" applyFont="1"/>
    <xf numFmtId="164" fontId="13" fillId="0" borderId="0" xfId="0" applyNumberFormat="1" applyFont="1" applyAlignment="1">
      <alignment wrapText="1"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/>
    <xf numFmtId="0" fontId="19" fillId="2" borderId="4" xfId="13" applyFont="1"/>
    <xf numFmtId="0" fontId="7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44" fontId="9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1" fontId="20" fillId="0" borderId="0" xfId="0" applyNumberFormat="1" applyFont="1"/>
    <xf numFmtId="14" fontId="20" fillId="0" borderId="0" xfId="0" applyNumberFormat="1" applyFont="1"/>
    <xf numFmtId="0" fontId="20" fillId="0" borderId="0" xfId="0" applyFont="1"/>
    <xf numFmtId="0" fontId="9" fillId="0" borderId="2" xfId="0" applyFont="1" applyBorder="1" applyAlignment="1">
      <alignment wrapText="1"/>
    </xf>
    <xf numFmtId="14" fontId="9" fillId="0" borderId="0" xfId="4" applyNumberFormat="1" applyFont="1"/>
    <xf numFmtId="165" fontId="9" fillId="0" borderId="0" xfId="0" applyNumberFormat="1" applyFont="1"/>
    <xf numFmtId="0" fontId="9" fillId="0" borderId="0" xfId="4" applyNumberFormat="1" applyFont="1"/>
    <xf numFmtId="0" fontId="21" fillId="0" borderId="0" xfId="0" applyFont="1"/>
    <xf numFmtId="0" fontId="9" fillId="0" borderId="0" xfId="0" applyFont="1" applyAlignment="1">
      <alignment wrapText="1"/>
    </xf>
    <xf numFmtId="44" fontId="9" fillId="0" borderId="0" xfId="4" applyFont="1"/>
    <xf numFmtId="44" fontId="8" fillId="0" borderId="0" xfId="0" applyNumberFormat="1" applyFont="1"/>
    <xf numFmtId="164" fontId="8" fillId="0" borderId="0" xfId="4" applyNumberFormat="1" applyFont="1"/>
    <xf numFmtId="44" fontId="8" fillId="0" borderId="0" xfId="4" applyFont="1"/>
    <xf numFmtId="14" fontId="8" fillId="0" borderId="0" xfId="0" applyNumberFormat="1" applyFont="1"/>
    <xf numFmtId="0" fontId="9" fillId="0" borderId="0" xfId="0" applyFont="1" applyAlignment="1">
      <alignment vertical="center" wrapText="1"/>
    </xf>
    <xf numFmtId="44" fontId="8" fillId="0" borderId="0" xfId="4" applyFont="1" applyAlignment="1">
      <alignment wrapText="1"/>
    </xf>
    <xf numFmtId="8" fontId="9" fillId="0" borderId="0" xfId="4" applyNumberFormat="1" applyFont="1"/>
    <xf numFmtId="0" fontId="9" fillId="0" borderId="0" xfId="0" applyFont="1" applyAlignment="1">
      <alignment horizontal="right"/>
    </xf>
    <xf numFmtId="0" fontId="22" fillId="0" borderId="0" xfId="0" applyFont="1"/>
    <xf numFmtId="14" fontId="23" fillId="0" borderId="0" xfId="0" applyNumberFormat="1" applyFont="1" applyAlignment="1">
      <alignment wrapText="1"/>
    </xf>
    <xf numFmtId="44" fontId="8" fillId="0" borderId="0" xfId="5" applyFont="1" applyAlignment="1">
      <alignment wrapText="1"/>
    </xf>
    <xf numFmtId="44" fontId="8" fillId="0" borderId="0" xfId="0" applyNumberFormat="1" applyFont="1" applyAlignment="1">
      <alignment wrapText="1"/>
    </xf>
    <xf numFmtId="14" fontId="8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44" fontId="23" fillId="0" borderId="0" xfId="5" applyFont="1" applyAlignment="1">
      <alignment wrapText="1"/>
    </xf>
    <xf numFmtId="8" fontId="9" fillId="0" borderId="0" xfId="0" applyNumberFormat="1" applyFont="1" applyAlignment="1">
      <alignment wrapText="1"/>
    </xf>
    <xf numFmtId="44" fontId="9" fillId="0" borderId="0" xfId="5" applyFont="1" applyAlignment="1">
      <alignment wrapText="1"/>
    </xf>
    <xf numFmtId="44" fontId="9" fillId="0" borderId="0" xfId="0" applyNumberFormat="1" applyFont="1" applyAlignment="1">
      <alignment wrapText="1"/>
    </xf>
    <xf numFmtId="164" fontId="9" fillId="0" borderId="0" xfId="0" applyNumberFormat="1" applyFont="1" applyAlignment="1">
      <alignment wrapText="1"/>
    </xf>
    <xf numFmtId="44" fontId="9" fillId="0" borderId="0" xfId="4" applyFont="1" applyAlignment="1">
      <alignment wrapText="1"/>
    </xf>
    <xf numFmtId="0" fontId="24" fillId="0" borderId="0" xfId="0" applyFont="1" applyAlignment="1">
      <alignment wrapText="1"/>
    </xf>
    <xf numFmtId="44" fontId="23" fillId="0" borderId="0" xfId="0" applyNumberFormat="1" applyFont="1" applyAlignment="1">
      <alignment horizontal="right" wrapText="1"/>
    </xf>
    <xf numFmtId="164" fontId="9" fillId="0" borderId="0" xfId="4" applyNumberFormat="1" applyFont="1" applyAlignment="1">
      <alignment wrapText="1"/>
    </xf>
    <xf numFmtId="1" fontId="8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44" fontId="25" fillId="0" borderId="0" xfId="4" applyFont="1"/>
    <xf numFmtId="14" fontId="25" fillId="0" borderId="0" xfId="0" applyNumberFormat="1" applyFont="1" applyAlignment="1">
      <alignment wrapText="1"/>
    </xf>
    <xf numFmtId="164" fontId="0" fillId="0" borderId="6" xfId="0" applyNumberFormat="1" applyBorder="1" applyAlignment="1">
      <alignment wrapText="1"/>
    </xf>
    <xf numFmtId="164" fontId="10" fillId="0" borderId="6" xfId="0" applyNumberFormat="1" applyFont="1" applyBorder="1"/>
    <xf numFmtId="164" fontId="10" fillId="0" borderId="1" xfId="0" applyNumberFormat="1" applyFont="1" applyBorder="1" applyAlignment="1">
      <alignment wrapText="1"/>
    </xf>
    <xf numFmtId="0" fontId="7" fillId="0" borderId="6" xfId="0" applyFont="1" applyBorder="1"/>
    <xf numFmtId="0" fontId="17" fillId="0" borderId="5" xfId="0" applyFont="1" applyBorder="1" applyAlignment="1">
      <alignment wrapText="1"/>
    </xf>
    <xf numFmtId="0" fontId="26" fillId="0" borderId="0" xfId="0" applyFont="1"/>
    <xf numFmtId="44" fontId="27" fillId="0" borderId="1" xfId="0" applyNumberFormat="1" applyFont="1" applyBorder="1"/>
    <xf numFmtId="0" fontId="27" fillId="0" borderId="9" xfId="0" applyFont="1" applyBorder="1"/>
    <xf numFmtId="0" fontId="1" fillId="0" borderId="0" xfId="0" applyFont="1" applyAlignment="1">
      <alignment wrapText="1"/>
    </xf>
    <xf numFmtId="0" fontId="8" fillId="0" borderId="0" xfId="0" applyFont="1" applyAlignment="1">
      <alignment horizontal="right"/>
    </xf>
    <xf numFmtId="164" fontId="0" fillId="0" borderId="0" xfId="0" applyNumberFormat="1" applyAlignment="1">
      <alignment wrapText="1"/>
    </xf>
    <xf numFmtId="44" fontId="19" fillId="2" borderId="4" xfId="4" applyFont="1" applyFill="1" applyBorder="1"/>
    <xf numFmtId="0" fontId="8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44" fontId="9" fillId="3" borderId="0" xfId="0" applyNumberFormat="1" applyFont="1" applyFill="1" applyAlignment="1">
      <alignment wrapText="1"/>
    </xf>
    <xf numFmtId="14" fontId="9" fillId="3" borderId="0" xfId="0" applyNumberFormat="1" applyFont="1" applyFill="1" applyAlignment="1">
      <alignment wrapText="1"/>
    </xf>
    <xf numFmtId="44" fontId="0" fillId="0" borderId="8" xfId="4" applyFont="1" applyBorder="1"/>
    <xf numFmtId="44" fontId="26" fillId="0" borderId="8" xfId="4" applyFont="1" applyBorder="1"/>
    <xf numFmtId="0" fontId="8" fillId="0" borderId="0" xfId="0" applyFont="1" applyAlignment="1">
      <alignment horizontal="center" vertical="center"/>
    </xf>
    <xf numFmtId="44" fontId="9" fillId="4" borderId="14" xfId="5" applyFont="1" applyFill="1" applyBorder="1"/>
    <xf numFmtId="44" fontId="9" fillId="4" borderId="0" xfId="5" applyFont="1" applyFill="1" applyBorder="1"/>
    <xf numFmtId="44" fontId="9" fillId="0" borderId="15" xfId="5" applyFont="1" applyBorder="1"/>
    <xf numFmtId="0" fontId="8" fillId="0" borderId="14" xfId="0" applyFont="1" applyBorder="1"/>
    <xf numFmtId="44" fontId="8" fillId="0" borderId="0" xfId="5" applyFont="1" applyBorder="1"/>
    <xf numFmtId="44" fontId="8" fillId="0" borderId="15" xfId="5" applyFont="1" applyBorder="1"/>
    <xf numFmtId="14" fontId="9" fillId="0" borderId="14" xfId="0" applyNumberFormat="1" applyFont="1" applyBorder="1"/>
    <xf numFmtId="44" fontId="9" fillId="0" borderId="0" xfId="5" applyFont="1" applyBorder="1"/>
    <xf numFmtId="0" fontId="9" fillId="0" borderId="14" xfId="0" applyFont="1" applyBorder="1"/>
    <xf numFmtId="0" fontId="9" fillId="0" borderId="16" xfId="0" applyFont="1" applyBorder="1"/>
    <xf numFmtId="44" fontId="9" fillId="0" borderId="17" xfId="5" applyFont="1" applyBorder="1"/>
    <xf numFmtId="44" fontId="9" fillId="0" borderId="18" xfId="5" applyFont="1" applyBorder="1"/>
    <xf numFmtId="164" fontId="1" fillId="0" borderId="0" xfId="4" applyNumberFormat="1" applyFont="1" applyBorder="1" applyAlignment="1">
      <alignment wrapText="1"/>
    </xf>
    <xf numFmtId="164" fontId="1" fillId="0" borderId="1" xfId="4" applyNumberFormat="1" applyFont="1" applyBorder="1" applyAlignment="1">
      <alignment wrapText="1"/>
    </xf>
    <xf numFmtId="164" fontId="1" fillId="0" borderId="10" xfId="4" applyNumberFormat="1" applyFont="1" applyBorder="1" applyAlignment="1">
      <alignment wrapText="1"/>
    </xf>
    <xf numFmtId="164" fontId="13" fillId="0" borderId="0" xfId="4" applyNumberFormat="1" applyFont="1"/>
    <xf numFmtId="14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2"/>
    </xf>
    <xf numFmtId="0" fontId="0" fillId="0" borderId="0" xfId="0" applyAlignment="1">
      <alignment horizontal="left" wrapText="1" indent="2"/>
    </xf>
    <xf numFmtId="10" fontId="1" fillId="0" borderId="0" xfId="5" applyNumberFormat="1" applyFont="1" applyAlignment="1">
      <alignment horizontal="left" indent="2"/>
    </xf>
    <xf numFmtId="44" fontId="1" fillId="0" borderId="0" xfId="5" applyFont="1"/>
    <xf numFmtId="44" fontId="0" fillId="0" borderId="7" xfId="4" applyFont="1" applyBorder="1"/>
    <xf numFmtId="44" fontId="10" fillId="0" borderId="8" xfId="4" applyFont="1" applyBorder="1"/>
    <xf numFmtId="44" fontId="1" fillId="0" borderId="8" xfId="4" applyFont="1" applyBorder="1" applyAlignment="1">
      <alignment wrapText="1"/>
    </xf>
    <xf numFmtId="44" fontId="10" fillId="0" borderId="0" xfId="4" applyFont="1" applyAlignment="1">
      <alignment wrapText="1"/>
    </xf>
    <xf numFmtId="44" fontId="10" fillId="0" borderId="0" xfId="4" applyFont="1"/>
    <xf numFmtId="44" fontId="13" fillId="0" borderId="0" xfId="4" applyFont="1"/>
    <xf numFmtId="44" fontId="11" fillId="0" borderId="0" xfId="4" applyFont="1" applyAlignment="1">
      <alignment wrapText="1"/>
    </xf>
    <xf numFmtId="44" fontId="11" fillId="0" borderId="0" xfId="4" applyFont="1"/>
    <xf numFmtId="44" fontId="0" fillId="0" borderId="0" xfId="4" applyFont="1" applyAlignment="1">
      <alignment wrapText="1"/>
    </xf>
    <xf numFmtId="44" fontId="0" fillId="0" borderId="0" xfId="4" applyFont="1" applyAlignment="1">
      <alignment horizontal="right" wrapText="1"/>
    </xf>
    <xf numFmtId="44" fontId="10" fillId="5" borderId="0" xfId="4" applyFont="1" applyFill="1" applyAlignment="1">
      <alignment wrapText="1"/>
    </xf>
    <xf numFmtId="44" fontId="8" fillId="0" borderId="1" xfId="4" applyFont="1" applyBorder="1"/>
    <xf numFmtId="44" fontId="20" fillId="0" borderId="0" xfId="4" applyFont="1"/>
    <xf numFmtId="49" fontId="28" fillId="0" borderId="0" xfId="0" applyNumberFormat="1" applyFont="1" applyAlignment="1">
      <alignment horizontal="left" wrapText="1"/>
    </xf>
    <xf numFmtId="49" fontId="9" fillId="0" borderId="0" xfId="0" applyNumberFormat="1" applyFont="1" applyAlignment="1">
      <alignment horizontal="left" wrapText="1"/>
    </xf>
    <xf numFmtId="44" fontId="9" fillId="0" borderId="0" xfId="4" applyFont="1" applyAlignment="1">
      <alignment horizontal="right"/>
    </xf>
    <xf numFmtId="8" fontId="29" fillId="0" borderId="0" xfId="0" applyNumberFormat="1" applyFont="1"/>
    <xf numFmtId="44" fontId="29" fillId="0" borderId="0" xfId="4" applyFont="1"/>
    <xf numFmtId="0" fontId="29" fillId="0" borderId="0" xfId="4" applyNumberFormat="1" applyFont="1"/>
    <xf numFmtId="49" fontId="30" fillId="0" borderId="0" xfId="0" applyNumberFormat="1" applyFont="1" applyAlignment="1">
      <alignment horizontal="left" wrapText="1"/>
    </xf>
    <xf numFmtId="44" fontId="29" fillId="0" borderId="0" xfId="4" applyFont="1" applyAlignment="1">
      <alignment wrapText="1"/>
    </xf>
    <xf numFmtId="44" fontId="29" fillId="0" borderId="0" xfId="0" applyNumberFormat="1" applyFont="1" applyAlignment="1">
      <alignment wrapText="1"/>
    </xf>
    <xf numFmtId="14" fontId="23" fillId="0" borderId="0" xfId="0" applyNumberFormat="1" applyFont="1" applyAlignment="1">
      <alignment vertical="center" wrapText="1"/>
    </xf>
    <xf numFmtId="44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3" borderId="0" xfId="0" applyFont="1" applyFill="1" applyAlignment="1">
      <alignment vertical="center" wrapText="1"/>
    </xf>
    <xf numFmtId="14" fontId="8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44" fontId="23" fillId="0" borderId="0" xfId="5" applyFont="1" applyAlignment="1">
      <alignment vertical="center" wrapText="1"/>
    </xf>
    <xf numFmtId="44" fontId="9" fillId="0" borderId="0" xfId="5" applyFont="1"/>
    <xf numFmtId="44" fontId="29" fillId="0" borderId="0" xfId="5" applyFont="1" applyAlignment="1">
      <alignment wrapText="1"/>
    </xf>
    <xf numFmtId="8" fontId="9" fillId="0" borderId="0" xfId="5" applyNumberFormat="1" applyFont="1" applyAlignment="1">
      <alignment vertical="center"/>
    </xf>
    <xf numFmtId="0" fontId="25" fillId="0" borderId="0" xfId="0" applyFont="1"/>
    <xf numFmtId="44" fontId="29" fillId="0" borderId="0" xfId="0" applyNumberFormat="1" applyFont="1"/>
    <xf numFmtId="44" fontId="8" fillId="0" borderId="0" xfId="4" applyFont="1" applyAlignment="1">
      <alignment vertical="center" wrapText="1"/>
    </xf>
    <xf numFmtId="44" fontId="29" fillId="0" borderId="0" xfId="4" applyFont="1" applyFill="1" applyAlignment="1">
      <alignment wrapText="1"/>
    </xf>
    <xf numFmtId="44" fontId="9" fillId="0" borderId="0" xfId="4" applyFont="1" applyFill="1" applyAlignment="1">
      <alignment wrapText="1"/>
    </xf>
    <xf numFmtId="0" fontId="31" fillId="0" borderId="0" xfId="0" applyFont="1"/>
    <xf numFmtId="49" fontId="30" fillId="0" borderId="0" xfId="0" applyNumberFormat="1" applyFont="1" applyAlignment="1">
      <alignment horizontal="left"/>
    </xf>
    <xf numFmtId="164" fontId="29" fillId="0" borderId="0" xfId="0" applyNumberFormat="1" applyFont="1" applyAlignment="1">
      <alignment wrapText="1"/>
    </xf>
    <xf numFmtId="164" fontId="1" fillId="0" borderId="0" xfId="4" applyNumberFormat="1" applyFont="1" applyAlignment="1">
      <alignment horizontal="right" wrapText="1"/>
    </xf>
    <xf numFmtId="44" fontId="17" fillId="0" borderId="0" xfId="4" applyFont="1"/>
    <xf numFmtId="164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5" xfId="0" applyFont="1" applyBorder="1" applyAlignment="1">
      <alignment horizontal="center" wrapText="1"/>
    </xf>
  </cellXfs>
  <cellStyles count="14">
    <cellStyle name="Comma 2" xfId="1" xr:uid="{00000000-0005-0000-0000-000000000000}"/>
    <cellStyle name="Comma 3" xfId="2" xr:uid="{00000000-0005-0000-0000-000001000000}"/>
    <cellStyle name="Comma 4" xfId="3" xr:uid="{00000000-0005-0000-0000-000002000000}"/>
    <cellStyle name="Currency" xfId="4" builtinId="4"/>
    <cellStyle name="Currency 2" xfId="5" xr:uid="{00000000-0005-0000-0000-000004000000}"/>
    <cellStyle name="Currency 3" xfId="6" xr:uid="{00000000-0005-0000-0000-000005000000}"/>
    <cellStyle name="Currency 4" xfId="7" xr:uid="{00000000-0005-0000-0000-000006000000}"/>
    <cellStyle name="Hyperlink" xfId="8" builtinId="8"/>
    <cellStyle name="Normal" xfId="0" builtinId="0"/>
    <cellStyle name="Normal 2" xfId="9" xr:uid="{00000000-0005-0000-0000-000009000000}"/>
    <cellStyle name="Output" xfId="13" builtinId="21"/>
    <cellStyle name="Percent 2" xfId="10" xr:uid="{00000000-0005-0000-0000-00000B000000}"/>
    <cellStyle name="Percent 3" xfId="11" xr:uid="{00000000-0005-0000-0000-00000C000000}"/>
    <cellStyle name="Percent 4" xfId="12" xr:uid="{00000000-0005-0000-0000-00000D000000}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3"/>
  <sheetViews>
    <sheetView tabSelected="1" topLeftCell="D16" zoomScaleNormal="100" workbookViewId="0">
      <selection activeCell="J31" sqref="J31"/>
    </sheetView>
  </sheetViews>
  <sheetFormatPr defaultColWidth="8.88671875" defaultRowHeight="14.4" x14ac:dyDescent="0.3"/>
  <cols>
    <col min="1" max="1" width="4.44140625" style="6" bestFit="1" customWidth="1"/>
    <col min="2" max="2" width="32.109375" style="7" bestFit="1" customWidth="1"/>
    <col min="3" max="4" width="22.109375" style="17" customWidth="1"/>
    <col min="5" max="5" width="22.109375" style="15" customWidth="1"/>
    <col min="6" max="7" width="25.33203125" style="6" bestFit="1" customWidth="1"/>
    <col min="8" max="9" width="13.109375" style="6" customWidth="1"/>
    <col min="10" max="10" width="54.88671875" style="7" customWidth="1"/>
    <col min="11" max="16384" width="8.88671875" style="6"/>
  </cols>
  <sheetData>
    <row r="2" spans="1:10" ht="15.6" x14ac:dyDescent="0.3">
      <c r="C2" s="22" t="s">
        <v>125</v>
      </c>
      <c r="D2" s="22" t="s">
        <v>48</v>
      </c>
      <c r="E2" s="23" t="s">
        <v>49</v>
      </c>
    </row>
    <row r="3" spans="1:10" ht="18" x14ac:dyDescent="0.35">
      <c r="C3" s="24"/>
      <c r="D3" s="24"/>
      <c r="E3" s="24"/>
      <c r="F3" s="8"/>
      <c r="H3" s="9"/>
      <c r="I3" s="9"/>
    </row>
    <row r="4" spans="1:10" ht="15.6" x14ac:dyDescent="0.3">
      <c r="B4" s="10" t="s">
        <v>0</v>
      </c>
      <c r="C4" s="25"/>
      <c r="D4" s="25"/>
      <c r="E4" s="26"/>
      <c r="F4" s="9"/>
      <c r="G4" s="9"/>
      <c r="H4" s="11"/>
      <c r="I4" s="12"/>
      <c r="J4" s="10"/>
    </row>
    <row r="5" spans="1:10" ht="15.6" x14ac:dyDescent="0.3">
      <c r="F5" s="13"/>
      <c r="G5" s="13"/>
      <c r="H5" s="14"/>
      <c r="I5" s="13"/>
    </row>
    <row r="6" spans="1:10" ht="19.5" customHeight="1" x14ac:dyDescent="0.3">
      <c r="A6" t="s">
        <v>10</v>
      </c>
      <c r="B6" s="2" t="s">
        <v>134</v>
      </c>
      <c r="C6" s="122"/>
      <c r="D6" s="122">
        <v>117255.76</v>
      </c>
      <c r="E6" s="13">
        <f>D6-C6</f>
        <v>117255.76</v>
      </c>
      <c r="F6" s="16"/>
      <c r="G6" s="16"/>
      <c r="H6" s="16"/>
      <c r="I6" s="16"/>
    </row>
    <row r="7" spans="1:10" ht="17.25" customHeight="1" x14ac:dyDescent="0.3">
      <c r="A7" t="s">
        <v>6</v>
      </c>
      <c r="B7" s="2" t="s">
        <v>1</v>
      </c>
      <c r="C7" s="116">
        <v>111250</v>
      </c>
      <c r="D7" s="115">
        <f>'Income detail'!I18</f>
        <v>111248</v>
      </c>
      <c r="E7" s="13">
        <f>D7-C7</f>
        <v>-2</v>
      </c>
      <c r="F7" s="16"/>
      <c r="G7" s="16"/>
      <c r="H7" s="16"/>
      <c r="I7" s="16"/>
    </row>
    <row r="8" spans="1:10" x14ac:dyDescent="0.3">
      <c r="A8" t="s">
        <v>7</v>
      </c>
      <c r="B8" s="2" t="s">
        <v>17</v>
      </c>
      <c r="C8" s="115">
        <v>1407666</v>
      </c>
      <c r="D8" s="115">
        <f>'Income detail'!D18</f>
        <v>1407665</v>
      </c>
      <c r="E8" s="13">
        <f>D8-C8</f>
        <v>-1</v>
      </c>
      <c r="F8" s="16"/>
      <c r="G8" s="16"/>
      <c r="H8" s="16"/>
      <c r="I8" s="16"/>
    </row>
    <row r="9" spans="1:10" x14ac:dyDescent="0.3">
      <c r="A9" t="s">
        <v>8</v>
      </c>
      <c r="B9" s="2" t="s">
        <v>110</v>
      </c>
      <c r="C9" s="115">
        <v>80000</v>
      </c>
      <c r="D9" s="115">
        <f>'Income detail'!N18</f>
        <v>80000</v>
      </c>
      <c r="E9" s="13">
        <f t="shared" ref="E9" si="0">D9-C9</f>
        <v>0</v>
      </c>
      <c r="F9" s="16"/>
      <c r="G9" s="16"/>
      <c r="H9" s="16"/>
      <c r="I9" s="16"/>
    </row>
    <row r="10" spans="1:10" x14ac:dyDescent="0.3">
      <c r="A10" t="s">
        <v>11</v>
      </c>
      <c r="B10" s="2" t="s">
        <v>74</v>
      </c>
      <c r="C10" s="115">
        <v>0</v>
      </c>
      <c r="D10" s="115">
        <f>'Other income detail'!B15</f>
        <v>0</v>
      </c>
      <c r="E10" s="13">
        <f t="shared" ref="E10" si="1">D10-C10</f>
        <v>0</v>
      </c>
      <c r="F10" s="16"/>
      <c r="G10" s="16"/>
      <c r="H10" s="16"/>
      <c r="I10" s="16"/>
    </row>
    <row r="11" spans="1:10" s="33" customFormat="1" x14ac:dyDescent="0.3">
      <c r="B11" s="42" t="s">
        <v>116</v>
      </c>
      <c r="C11" s="63">
        <v>0</v>
      </c>
      <c r="D11" s="63">
        <f>'Other income detail'!G15</f>
        <v>1662.2400000000002</v>
      </c>
      <c r="E11" s="117">
        <f>D11-C11</f>
        <v>1662.2400000000002</v>
      </c>
      <c r="F11" s="105"/>
      <c r="G11" s="105"/>
      <c r="H11" s="105"/>
      <c r="I11" s="105"/>
      <c r="J11" s="42"/>
    </row>
    <row r="12" spans="1:10" ht="19.5" customHeight="1" x14ac:dyDescent="0.3">
      <c r="A12"/>
      <c r="B12" s="7" t="s">
        <v>50</v>
      </c>
      <c r="C12" s="115">
        <v>0</v>
      </c>
      <c r="D12" s="115">
        <f>'Donations detail'!B14</f>
        <v>250</v>
      </c>
      <c r="E12" s="13">
        <f>D12-C12</f>
        <v>250</v>
      </c>
      <c r="H12" s="16"/>
      <c r="I12" s="16"/>
    </row>
    <row r="13" spans="1:10" ht="19.5" customHeight="1" x14ac:dyDescent="0.3">
      <c r="C13" s="115"/>
      <c r="D13" s="115"/>
      <c r="E13" s="13"/>
      <c r="F13" s="16"/>
      <c r="G13" s="16"/>
      <c r="H13" s="16"/>
      <c r="I13" s="16"/>
    </row>
    <row r="14" spans="1:10" x14ac:dyDescent="0.3">
      <c r="B14" s="18" t="s">
        <v>4</v>
      </c>
      <c r="C14" s="116">
        <f>SUM(C6:C13)</f>
        <v>1598916</v>
      </c>
      <c r="D14" s="116">
        <f>SUM(D6:D13)</f>
        <v>1718081</v>
      </c>
      <c r="E14" s="116">
        <f>SUM(E6:E13)</f>
        <v>119165</v>
      </c>
      <c r="F14" s="16"/>
      <c r="G14" s="16"/>
      <c r="H14" s="16"/>
      <c r="I14" s="16"/>
    </row>
    <row r="15" spans="1:10" ht="18" customHeight="1" x14ac:dyDescent="0.3">
      <c r="C15" s="115"/>
      <c r="D15" s="115"/>
      <c r="E15" s="116"/>
      <c r="F15" s="15"/>
      <c r="G15" s="15"/>
      <c r="H15" s="15"/>
      <c r="I15" s="15"/>
    </row>
    <row r="16" spans="1:10" x14ac:dyDescent="0.3">
      <c r="C16" s="115"/>
      <c r="D16" s="115"/>
      <c r="E16" s="116"/>
    </row>
    <row r="17" spans="1:10" ht="15.6" x14ac:dyDescent="0.3">
      <c r="A17" s="9"/>
      <c r="B17" s="10" t="s">
        <v>58</v>
      </c>
      <c r="C17" s="118"/>
      <c r="D17" s="118"/>
      <c r="E17" s="116"/>
    </row>
    <row r="18" spans="1:10" ht="15.6" x14ac:dyDescent="0.3">
      <c r="A18" s="9"/>
      <c r="B18" s="10"/>
      <c r="C18" s="118"/>
      <c r="D18" s="118"/>
      <c r="E18" s="116"/>
      <c r="F18" s="154" t="s">
        <v>1103</v>
      </c>
      <c r="G18" s="154"/>
      <c r="H18" s="154"/>
      <c r="I18" s="154"/>
    </row>
    <row r="19" spans="1:10" s="9" customFormat="1" ht="15.6" x14ac:dyDescent="0.3">
      <c r="B19" s="28" t="s">
        <v>75</v>
      </c>
      <c r="C19" s="118"/>
      <c r="D19" s="118"/>
      <c r="E19" s="119"/>
      <c r="F19" s="152" t="s">
        <v>1104</v>
      </c>
      <c r="G19" s="2" t="s">
        <v>1</v>
      </c>
      <c r="H19" s="13">
        <f>E7</f>
        <v>-2</v>
      </c>
      <c r="I19" t="s">
        <v>120</v>
      </c>
      <c r="J19" s="10"/>
    </row>
    <row r="20" spans="1:10" x14ac:dyDescent="0.3">
      <c r="A20" t="s">
        <v>10</v>
      </c>
      <c r="B20" s="2" t="s">
        <v>114</v>
      </c>
      <c r="C20" s="120">
        <v>74250</v>
      </c>
      <c r="D20" s="115">
        <f>'Expense detail'!B45</f>
        <v>74250</v>
      </c>
      <c r="E20" s="13">
        <f t="shared" ref="E20:E32" si="2">C20-D20</f>
        <v>0</v>
      </c>
      <c r="F20" s="152" t="s">
        <v>1104</v>
      </c>
      <c r="G20" s="2" t="s">
        <v>17</v>
      </c>
      <c r="H20" s="13">
        <f>E8</f>
        <v>-1</v>
      </c>
      <c r="I20" t="s">
        <v>120</v>
      </c>
    </row>
    <row r="21" spans="1:10" ht="24.75" customHeight="1" x14ac:dyDescent="0.3">
      <c r="A21" t="s">
        <v>6</v>
      </c>
      <c r="B21" s="7" t="s">
        <v>9</v>
      </c>
      <c r="C21" s="115">
        <v>18000</v>
      </c>
      <c r="D21" s="115">
        <f>'Expense detail'!F45</f>
        <v>18000</v>
      </c>
      <c r="E21" s="13">
        <f t="shared" si="2"/>
        <v>0</v>
      </c>
      <c r="F21" s="152" t="s">
        <v>1104</v>
      </c>
      <c r="G21" s="2" t="s">
        <v>116</v>
      </c>
      <c r="H21" s="13">
        <f>E11</f>
        <v>1662.2400000000002</v>
      </c>
      <c r="I21" t="s">
        <v>121</v>
      </c>
    </row>
    <row r="22" spans="1:10" x14ac:dyDescent="0.3">
      <c r="A22" t="s">
        <v>7</v>
      </c>
      <c r="B22" s="2" t="s">
        <v>44</v>
      </c>
      <c r="C22" s="115">
        <f>1407666+G42</f>
        <v>1387675.83</v>
      </c>
      <c r="D22" s="115">
        <f>'Expense detail'!J45</f>
        <v>1388350.5400000003</v>
      </c>
      <c r="E22" s="13">
        <f t="shared" si="2"/>
        <v>-674.71000000019558</v>
      </c>
      <c r="F22" s="152" t="s">
        <v>1104</v>
      </c>
      <c r="G22" s="2" t="s">
        <v>50</v>
      </c>
      <c r="H22" s="13">
        <f>E12</f>
        <v>250</v>
      </c>
      <c r="I22" t="s">
        <v>120</v>
      </c>
    </row>
    <row r="23" spans="1:10" x14ac:dyDescent="0.3">
      <c r="A23" t="s">
        <v>8</v>
      </c>
      <c r="B23" s="2" t="s">
        <v>110</v>
      </c>
      <c r="C23" s="116">
        <f>80000+G43</f>
        <v>100001</v>
      </c>
      <c r="D23" s="115">
        <f>'Expense detail'!N45</f>
        <v>80000</v>
      </c>
      <c r="E23" s="13">
        <f>C23-D23</f>
        <v>20001</v>
      </c>
      <c r="F23" s="152" t="s">
        <v>1102</v>
      </c>
      <c r="G23" s="2" t="s">
        <v>44</v>
      </c>
      <c r="H23" s="13">
        <f>E22</f>
        <v>-674.71000000019558</v>
      </c>
      <c r="I23" t="s">
        <v>120</v>
      </c>
    </row>
    <row r="24" spans="1:10" x14ac:dyDescent="0.3">
      <c r="A24" t="s">
        <v>11</v>
      </c>
      <c r="B24" s="2" t="s">
        <v>115</v>
      </c>
      <c r="C24" s="115">
        <f>3000+G44</f>
        <v>14177.47</v>
      </c>
      <c r="D24" s="115">
        <f>'Expense detail'!V45</f>
        <v>34.99</v>
      </c>
      <c r="E24" s="13">
        <f t="shared" si="2"/>
        <v>14142.48</v>
      </c>
      <c r="F24" s="152" t="s">
        <v>1102</v>
      </c>
      <c r="G24" s="2" t="s">
        <v>110</v>
      </c>
      <c r="H24" s="13">
        <f>E23</f>
        <v>20001</v>
      </c>
      <c r="I24" t="s">
        <v>121</v>
      </c>
    </row>
    <row r="25" spans="1:10" x14ac:dyDescent="0.3">
      <c r="A25" t="s">
        <v>57</v>
      </c>
      <c r="B25" s="7" t="s">
        <v>16</v>
      </c>
      <c r="C25" s="116">
        <v>0</v>
      </c>
      <c r="D25" s="115">
        <f>'Expense detail'!Z45</f>
        <v>0</v>
      </c>
      <c r="E25" s="13">
        <f t="shared" si="2"/>
        <v>0</v>
      </c>
      <c r="F25" s="152" t="s">
        <v>1102</v>
      </c>
      <c r="G25" s="2" t="s">
        <v>115</v>
      </c>
      <c r="H25" s="13">
        <f>E24</f>
        <v>14142.48</v>
      </c>
      <c r="I25" t="s">
        <v>121</v>
      </c>
    </row>
    <row r="26" spans="1:10" s="9" customFormat="1" ht="15.6" x14ac:dyDescent="0.3">
      <c r="A26" t="s">
        <v>14</v>
      </c>
      <c r="B26" s="7" t="s">
        <v>2</v>
      </c>
      <c r="C26" s="115">
        <f>1000+G46</f>
        <v>1936.12</v>
      </c>
      <c r="D26" s="115">
        <f>'Expense detail'!AD45</f>
        <v>1016.99</v>
      </c>
      <c r="E26" s="13">
        <f>C26-D26</f>
        <v>919.12999999999988</v>
      </c>
      <c r="F26" s="152" t="s">
        <v>1102</v>
      </c>
      <c r="G26" s="2" t="s">
        <v>2</v>
      </c>
      <c r="H26" s="13">
        <f>E26</f>
        <v>919.12999999999988</v>
      </c>
      <c r="I26" t="s">
        <v>121</v>
      </c>
      <c r="J26" s="10"/>
    </row>
    <row r="27" spans="1:10" s="33" customFormat="1" x14ac:dyDescent="0.3">
      <c r="B27" s="42" t="s">
        <v>116</v>
      </c>
      <c r="C27" s="43">
        <f>0+G45</f>
        <v>12099.33</v>
      </c>
      <c r="D27" s="63">
        <f>'Expense detail'!AH45</f>
        <v>10896.81</v>
      </c>
      <c r="E27" s="117">
        <f>C27-D27</f>
        <v>1202.5200000000004</v>
      </c>
      <c r="F27" s="152" t="s">
        <v>1102</v>
      </c>
      <c r="G27" s="2" t="s">
        <v>116</v>
      </c>
      <c r="H27" s="13">
        <f>E27</f>
        <v>1202.5200000000004</v>
      </c>
      <c r="I27" t="s">
        <v>121</v>
      </c>
      <c r="J27" s="42"/>
    </row>
    <row r="28" spans="1:10" x14ac:dyDescent="0.3">
      <c r="A28"/>
      <c r="C28" s="116"/>
      <c r="D28" s="115"/>
      <c r="E28" s="13"/>
      <c r="F28" s="152" t="s">
        <v>5</v>
      </c>
      <c r="G28" s="2" t="s">
        <v>3</v>
      </c>
      <c r="H28" s="13">
        <f>E30</f>
        <v>59000</v>
      </c>
      <c r="I28" t="s">
        <v>121</v>
      </c>
    </row>
    <row r="29" spans="1:10" x14ac:dyDescent="0.3">
      <c r="A29"/>
      <c r="B29" s="28" t="s">
        <v>76</v>
      </c>
      <c r="C29" s="116"/>
      <c r="D29" s="115"/>
      <c r="E29" s="13"/>
      <c r="F29" s="152" t="s">
        <v>5</v>
      </c>
      <c r="G29" s="2" t="s">
        <v>13</v>
      </c>
      <c r="H29" s="13">
        <f>E31</f>
        <v>46718.36</v>
      </c>
      <c r="I29" t="s">
        <v>121</v>
      </c>
    </row>
    <row r="30" spans="1:10" ht="29.25" customHeight="1" x14ac:dyDescent="0.3">
      <c r="A30" t="s">
        <v>15</v>
      </c>
      <c r="B30" s="7" t="s">
        <v>3</v>
      </c>
      <c r="C30" s="115">
        <f>10000+G47</f>
        <v>59000</v>
      </c>
      <c r="D30" s="115">
        <f>'Expense detail'!AP45</f>
        <v>0</v>
      </c>
      <c r="E30" s="13">
        <f t="shared" si="2"/>
        <v>59000</v>
      </c>
      <c r="F30" s="152" t="s">
        <v>5</v>
      </c>
      <c r="G30" s="2" t="s">
        <v>5</v>
      </c>
      <c r="H30" s="13">
        <f>E32</f>
        <v>-120.2</v>
      </c>
      <c r="I30" t="s">
        <v>1105</v>
      </c>
    </row>
    <row r="31" spans="1:10" ht="18" customHeight="1" x14ac:dyDescent="0.3">
      <c r="A31" t="s">
        <v>117</v>
      </c>
      <c r="B31" s="2" t="s">
        <v>13</v>
      </c>
      <c r="C31" s="121">
        <f>5000+G48</f>
        <v>49032.01</v>
      </c>
      <c r="D31" s="115">
        <f>'Expense detail'!AT45</f>
        <v>2313.65</v>
      </c>
      <c r="E31" s="13">
        <f t="shared" si="2"/>
        <v>46718.36</v>
      </c>
      <c r="F31" s="16"/>
      <c r="G31" s="19"/>
      <c r="H31" s="153">
        <f>SUM(H19:H30)</f>
        <v>143097.81999999977</v>
      </c>
      <c r="I31" s="19"/>
    </row>
    <row r="32" spans="1:10" ht="18" customHeight="1" x14ac:dyDescent="0.3">
      <c r="A32" t="s">
        <v>118</v>
      </c>
      <c r="B32" s="7" t="s">
        <v>5</v>
      </c>
      <c r="C32" s="115">
        <v>0</v>
      </c>
      <c r="D32" s="115">
        <f>'Expense detail'!AX45</f>
        <v>120.2</v>
      </c>
      <c r="E32" s="13">
        <f t="shared" si="2"/>
        <v>-120.2</v>
      </c>
      <c r="F32" s="16"/>
      <c r="G32" s="19"/>
      <c r="H32" s="19"/>
      <c r="I32" s="19"/>
    </row>
    <row r="33" spans="2:9" ht="18" customHeight="1" x14ac:dyDescent="0.3">
      <c r="C33" s="115"/>
      <c r="D33" s="115"/>
      <c r="E33" s="13"/>
      <c r="F33" s="16"/>
      <c r="G33" s="19"/>
      <c r="H33" s="19"/>
      <c r="I33" s="19"/>
    </row>
    <row r="34" spans="2:9" ht="18" customHeight="1" x14ac:dyDescent="0.3">
      <c r="B34" s="18" t="s">
        <v>4</v>
      </c>
      <c r="C34" s="116">
        <f>SUM(C20:C32)</f>
        <v>1716171.7600000002</v>
      </c>
      <c r="D34" s="116">
        <f>SUM(D20:D32)</f>
        <v>1574983.1800000002</v>
      </c>
      <c r="E34" s="13">
        <f>C34-D34</f>
        <v>141188.58000000007</v>
      </c>
      <c r="F34" s="16"/>
      <c r="G34" s="16"/>
      <c r="H34" s="19"/>
      <c r="I34" s="19"/>
    </row>
    <row r="35" spans="2:9" ht="18" customHeight="1" x14ac:dyDescent="0.3">
      <c r="B35" s="17"/>
      <c r="C35" s="115"/>
      <c r="D35" s="115"/>
      <c r="E35" s="13"/>
      <c r="F35" s="16"/>
      <c r="G35" s="19"/>
      <c r="H35" s="19"/>
      <c r="I35" s="19"/>
    </row>
    <row r="36" spans="2:9" ht="18" customHeight="1" x14ac:dyDescent="0.3">
      <c r="B36" s="18"/>
      <c r="C36" s="116"/>
      <c r="D36" s="116"/>
      <c r="E36" s="116"/>
    </row>
    <row r="37" spans="2:9" x14ac:dyDescent="0.3">
      <c r="B37" s="18" t="s">
        <v>56</v>
      </c>
      <c r="C37" s="116"/>
      <c r="D37" s="116">
        <f>D14-D34</f>
        <v>143097.81999999983</v>
      </c>
      <c r="E37" s="116"/>
    </row>
    <row r="38" spans="2:9" x14ac:dyDescent="0.3">
      <c r="B38" s="18"/>
      <c r="C38" s="15"/>
      <c r="D38" s="15"/>
    </row>
    <row r="39" spans="2:9" x14ac:dyDescent="0.3">
      <c r="B39" s="79"/>
      <c r="C39" s="81"/>
      <c r="D39" s="15"/>
    </row>
    <row r="40" spans="2:9" x14ac:dyDescent="0.3">
      <c r="B40" s="18"/>
    </row>
    <row r="41" spans="2:9" ht="28.8" x14ac:dyDescent="0.3">
      <c r="B41" s="75" t="s">
        <v>126</v>
      </c>
      <c r="C41" s="71"/>
      <c r="D41" s="71"/>
      <c r="E41" s="72"/>
      <c r="F41" s="74" t="s">
        <v>127</v>
      </c>
      <c r="G41" s="112"/>
    </row>
    <row r="42" spans="2:9" x14ac:dyDescent="0.3">
      <c r="B42" s="107" t="s">
        <v>1</v>
      </c>
      <c r="C42" s="111">
        <v>1</v>
      </c>
      <c r="D42" t="s">
        <v>120</v>
      </c>
      <c r="E42" s="6"/>
      <c r="F42" t="s">
        <v>79</v>
      </c>
      <c r="G42" s="87">
        <f>C42+C44+C45+C48+C46</f>
        <v>-19990.169999999998</v>
      </c>
    </row>
    <row r="43" spans="2:9" x14ac:dyDescent="0.3">
      <c r="B43" s="107" t="s">
        <v>110</v>
      </c>
      <c r="C43" s="111">
        <v>20001</v>
      </c>
      <c r="D43" t="s">
        <v>121</v>
      </c>
      <c r="E43" s="6"/>
      <c r="F43" t="s">
        <v>110</v>
      </c>
      <c r="G43" s="113">
        <f>C43</f>
        <v>20001</v>
      </c>
    </row>
    <row r="44" spans="2:9" x14ac:dyDescent="0.3">
      <c r="B44" s="107" t="s">
        <v>135</v>
      </c>
      <c r="C44" s="111">
        <v>0.99</v>
      </c>
      <c r="D44" t="s">
        <v>120</v>
      </c>
      <c r="E44" s="6"/>
      <c r="F44" t="s">
        <v>115</v>
      </c>
      <c r="G44" s="87">
        <f>C49</f>
        <v>11177.47</v>
      </c>
    </row>
    <row r="45" spans="2:9" x14ac:dyDescent="0.3">
      <c r="B45" s="108" t="s">
        <v>50</v>
      </c>
      <c r="C45" s="111">
        <v>600</v>
      </c>
      <c r="D45" t="s">
        <v>122</v>
      </c>
      <c r="E45" s="6"/>
      <c r="F45" t="s">
        <v>116</v>
      </c>
      <c r="G45" s="87">
        <f>C50</f>
        <v>12099.33</v>
      </c>
      <c r="H45"/>
    </row>
    <row r="46" spans="2:9" x14ac:dyDescent="0.3">
      <c r="B46" s="110" t="s">
        <v>61</v>
      </c>
      <c r="C46" s="111">
        <v>101000</v>
      </c>
      <c r="D46" t="s">
        <v>122</v>
      </c>
      <c r="F46" t="s">
        <v>2</v>
      </c>
      <c r="G46" s="87">
        <f>C47</f>
        <v>936.12</v>
      </c>
    </row>
    <row r="47" spans="2:9" x14ac:dyDescent="0.3">
      <c r="B47" s="108" t="s">
        <v>2</v>
      </c>
      <c r="C47" s="111">
        <v>936.12</v>
      </c>
      <c r="D47" t="s">
        <v>121</v>
      </c>
      <c r="E47" s="6"/>
      <c r="F47" t="s">
        <v>46</v>
      </c>
      <c r="G47" s="87">
        <f>C51</f>
        <v>49000</v>
      </c>
    </row>
    <row r="48" spans="2:9" x14ac:dyDescent="0.3">
      <c r="B48" s="107" t="s">
        <v>44</v>
      </c>
      <c r="C48" s="111">
        <v>-121592.16</v>
      </c>
      <c r="D48" t="s">
        <v>121</v>
      </c>
      <c r="E48" s="6"/>
      <c r="F48" t="s">
        <v>13</v>
      </c>
      <c r="G48" s="87">
        <f>C52</f>
        <v>44032.01</v>
      </c>
    </row>
    <row r="49" spans="2:7" x14ac:dyDescent="0.3">
      <c r="B49" s="109" t="s">
        <v>115</v>
      </c>
      <c r="C49" s="111">
        <v>11177.47</v>
      </c>
      <c r="D49" t="s">
        <v>121</v>
      </c>
      <c r="F49" s="76" t="s">
        <v>34</v>
      </c>
      <c r="G49" s="88">
        <f>SUM(G42:G48)</f>
        <v>117255.76000000001</v>
      </c>
    </row>
    <row r="50" spans="2:7" x14ac:dyDescent="0.3">
      <c r="B50" s="109" t="s">
        <v>116</v>
      </c>
      <c r="C50" s="111">
        <v>12099.33</v>
      </c>
      <c r="D50" t="s">
        <v>121</v>
      </c>
      <c r="E50" s="6"/>
      <c r="F50" s="76"/>
      <c r="G50" s="88"/>
    </row>
    <row r="51" spans="2:7" ht="14.4" customHeight="1" x14ac:dyDescent="0.3">
      <c r="B51" s="110" t="s">
        <v>46</v>
      </c>
      <c r="C51" s="111">
        <v>49000</v>
      </c>
      <c r="D51" t="s">
        <v>121</v>
      </c>
      <c r="F51" s="102"/>
      <c r="G51" s="114"/>
    </row>
    <row r="52" spans="2:7" x14ac:dyDescent="0.3">
      <c r="B52" s="110" t="s">
        <v>119</v>
      </c>
      <c r="C52" s="111">
        <v>44032.01</v>
      </c>
      <c r="D52" t="s">
        <v>121</v>
      </c>
      <c r="E52" s="102"/>
      <c r="F52" s="102"/>
      <c r="G52" s="114"/>
    </row>
    <row r="53" spans="2:7" x14ac:dyDescent="0.3">
      <c r="B53" s="78" t="s">
        <v>34</v>
      </c>
      <c r="C53" s="77">
        <f>SUM(C42:C52)</f>
        <v>117255.76000000001</v>
      </c>
      <c r="D53" s="73"/>
      <c r="E53" s="103"/>
      <c r="F53" s="103"/>
      <c r="G53" s="104"/>
    </row>
  </sheetData>
  <mergeCells count="1">
    <mergeCell ref="F18:I18"/>
  </mergeCells>
  <phoneticPr fontId="3" type="noConversion"/>
  <printOptions gridLines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80"/>
  <sheetViews>
    <sheetView workbookViewId="0">
      <pane ySplit="2" topLeftCell="A518" activePane="bottomLeft" state="frozen"/>
      <selection pane="bottomLeft" activeCell="J586" sqref="J586"/>
    </sheetView>
  </sheetViews>
  <sheetFormatPr defaultColWidth="8.88671875" defaultRowHeight="14.4" x14ac:dyDescent="0.3"/>
  <cols>
    <col min="1" max="1" width="33.33203125" style="33" customWidth="1"/>
    <col min="2" max="2" width="19.109375" style="43" customWidth="1"/>
    <col min="3" max="3" width="12.88671875" style="33" bestFit="1" customWidth="1"/>
    <col min="4" max="5" width="6.33203125" style="33" customWidth="1"/>
    <col min="6" max="6" width="17.33203125" style="33" customWidth="1"/>
    <col min="7" max="7" width="20.88671875" style="33" bestFit="1" customWidth="1"/>
    <col min="8" max="8" width="12.88671875" style="38" bestFit="1" customWidth="1"/>
    <col min="9" max="9" width="8.88671875" style="33"/>
    <col min="10" max="10" width="18.88671875" style="33" bestFit="1" customWidth="1"/>
    <col min="11" max="11" width="19" style="33" bestFit="1" customWidth="1"/>
    <col min="12" max="12" width="16.88671875" style="33" bestFit="1" customWidth="1"/>
    <col min="13" max="13" width="12.109375" style="38" bestFit="1" customWidth="1"/>
    <col min="14" max="16" width="8.88671875" style="33"/>
    <col min="17" max="17" width="8.88671875" style="43"/>
    <col min="18" max="16384" width="8.88671875" style="33"/>
  </cols>
  <sheetData>
    <row r="1" spans="1:13" s="32" customFormat="1" ht="18" x14ac:dyDescent="0.35">
      <c r="A1" s="27" t="s">
        <v>62</v>
      </c>
      <c r="B1" s="82">
        <f>B579-G579</f>
        <v>3918.0800000012387</v>
      </c>
      <c r="C1" s="89" t="s">
        <v>112</v>
      </c>
      <c r="G1" s="47"/>
      <c r="H1" s="47"/>
      <c r="M1" s="47"/>
    </row>
    <row r="2" spans="1:13" ht="28.8" x14ac:dyDescent="0.3">
      <c r="A2" s="48" t="s">
        <v>66</v>
      </c>
      <c r="B2" s="143">
        <v>3918.08</v>
      </c>
      <c r="C2" s="106">
        <v>45293</v>
      </c>
      <c r="D2"/>
    </row>
    <row r="4" spans="1:13" ht="28.8" x14ac:dyDescent="0.3">
      <c r="A4" s="32" t="s">
        <v>63</v>
      </c>
      <c r="B4" s="46" t="s">
        <v>51</v>
      </c>
      <c r="C4" s="31" t="s">
        <v>123</v>
      </c>
      <c r="D4" s="31"/>
      <c r="E4" s="32"/>
      <c r="F4" s="32" t="s">
        <v>65</v>
      </c>
      <c r="G4" s="46" t="s">
        <v>64</v>
      </c>
      <c r="H4" s="56" t="s">
        <v>70</v>
      </c>
      <c r="I4" s="32"/>
      <c r="J4" s="32" t="s">
        <v>71</v>
      </c>
      <c r="K4" s="46" t="s">
        <v>72</v>
      </c>
      <c r="L4" s="49" t="s">
        <v>67</v>
      </c>
      <c r="M4" s="47" t="s">
        <v>73</v>
      </c>
    </row>
    <row r="5" spans="1:13" x14ac:dyDescent="0.3">
      <c r="A5" s="144" t="s">
        <v>78</v>
      </c>
      <c r="B5" s="69">
        <v>8354.82</v>
      </c>
      <c r="C5" s="70">
        <v>44927</v>
      </c>
      <c r="D5" s="70"/>
      <c r="F5" t="s">
        <v>143</v>
      </c>
      <c r="G5" s="20">
        <v>1281.68</v>
      </c>
      <c r="H5" s="5">
        <v>44928.641631944447</v>
      </c>
      <c r="I5"/>
      <c r="J5" t="s">
        <v>144</v>
      </c>
      <c r="K5" s="20">
        <v>1281.68</v>
      </c>
      <c r="L5" s="20">
        <v>0</v>
      </c>
      <c r="M5" s="5">
        <v>44928</v>
      </c>
    </row>
    <row r="6" spans="1:13" x14ac:dyDescent="0.3">
      <c r="A6" s="33" t="s">
        <v>132</v>
      </c>
      <c r="B6" s="43">
        <v>90000</v>
      </c>
      <c r="C6" s="21">
        <v>44928</v>
      </c>
      <c r="F6" t="s">
        <v>145</v>
      </c>
      <c r="G6" s="20">
        <v>1954.68</v>
      </c>
      <c r="H6" s="5">
        <v>44928.671226851853</v>
      </c>
      <c r="I6"/>
      <c r="J6" t="s">
        <v>144</v>
      </c>
      <c r="K6" s="20">
        <v>1954.68</v>
      </c>
      <c r="L6" s="20">
        <v>0</v>
      </c>
      <c r="M6" s="5">
        <v>44928</v>
      </c>
    </row>
    <row r="7" spans="1:13" x14ac:dyDescent="0.3">
      <c r="A7" s="33" t="s">
        <v>129</v>
      </c>
      <c r="B7" s="43">
        <v>100000</v>
      </c>
      <c r="C7" s="21">
        <v>44936</v>
      </c>
      <c r="F7" t="s">
        <v>146</v>
      </c>
      <c r="G7" s="20">
        <v>25630.01</v>
      </c>
      <c r="H7" s="5">
        <v>44928.672233796293</v>
      </c>
      <c r="I7"/>
      <c r="J7" t="s">
        <v>147</v>
      </c>
      <c r="K7" s="20">
        <v>25630.01</v>
      </c>
      <c r="L7" s="20">
        <v>0</v>
      </c>
      <c r="M7" s="5">
        <v>44928</v>
      </c>
    </row>
    <row r="8" spans="1:13" x14ac:dyDescent="0.3">
      <c r="A8" s="33" t="s">
        <v>130</v>
      </c>
      <c r="B8" s="43">
        <v>115000</v>
      </c>
      <c r="C8" s="21">
        <v>44938</v>
      </c>
      <c r="F8" t="s">
        <v>148</v>
      </c>
      <c r="G8" s="20">
        <v>265.05</v>
      </c>
      <c r="H8" s="5">
        <v>44928.672638888886</v>
      </c>
      <c r="I8"/>
      <c r="J8" t="s">
        <v>147</v>
      </c>
      <c r="K8" s="20">
        <v>265.05</v>
      </c>
      <c r="L8" s="20">
        <v>0</v>
      </c>
      <c r="M8" s="5">
        <v>44928</v>
      </c>
    </row>
    <row r="9" spans="1:13" x14ac:dyDescent="0.3">
      <c r="A9" s="33" t="s">
        <v>141</v>
      </c>
      <c r="B9" s="43">
        <v>50000</v>
      </c>
      <c r="C9" s="21">
        <v>44957</v>
      </c>
      <c r="F9" t="s">
        <v>149</v>
      </c>
      <c r="G9" s="20">
        <v>1953.31</v>
      </c>
      <c r="H9" s="5">
        <v>44928.673020833332</v>
      </c>
      <c r="I9"/>
      <c r="J9" t="s">
        <v>150</v>
      </c>
      <c r="K9" s="20">
        <v>1953.31</v>
      </c>
      <c r="L9" s="20">
        <v>0</v>
      </c>
      <c r="M9" s="5">
        <v>44928</v>
      </c>
    </row>
    <row r="10" spans="1:13" x14ac:dyDescent="0.3">
      <c r="A10" s="33" t="s">
        <v>276</v>
      </c>
      <c r="B10" s="141">
        <v>24000</v>
      </c>
      <c r="C10" s="5">
        <v>44971</v>
      </c>
      <c r="F10" t="s">
        <v>151</v>
      </c>
      <c r="G10" s="20">
        <v>380.67</v>
      </c>
      <c r="H10" s="5">
        <v>44928.673275462963</v>
      </c>
      <c r="I10"/>
      <c r="J10" t="s">
        <v>152</v>
      </c>
      <c r="K10" s="20">
        <v>380.67</v>
      </c>
      <c r="L10" s="20">
        <v>0</v>
      </c>
      <c r="M10" s="5">
        <v>44928</v>
      </c>
    </row>
    <row r="11" spans="1:13" x14ac:dyDescent="0.3">
      <c r="A11" s="33" t="s">
        <v>277</v>
      </c>
      <c r="B11" s="141">
        <v>80000</v>
      </c>
      <c r="C11" s="5">
        <v>44980</v>
      </c>
      <c r="F11" t="s">
        <v>153</v>
      </c>
      <c r="G11" s="20">
        <v>3031.58</v>
      </c>
      <c r="H11" s="5">
        <v>44928.673703703702</v>
      </c>
      <c r="I11"/>
      <c r="J11" t="s">
        <v>150</v>
      </c>
      <c r="K11" s="20">
        <v>3031.58</v>
      </c>
      <c r="L11" s="20">
        <v>0</v>
      </c>
      <c r="M11" s="5">
        <v>44928</v>
      </c>
    </row>
    <row r="12" spans="1:13" x14ac:dyDescent="0.3">
      <c r="A12" s="33" t="s">
        <v>922</v>
      </c>
      <c r="B12" s="43">
        <v>23.29</v>
      </c>
      <c r="C12" s="21">
        <v>44991</v>
      </c>
      <c r="F12" t="s">
        <v>154</v>
      </c>
      <c r="G12" s="20">
        <v>308.86</v>
      </c>
      <c r="H12" s="5">
        <v>44928.67423611111</v>
      </c>
      <c r="I12"/>
      <c r="J12" t="s">
        <v>152</v>
      </c>
      <c r="K12" s="20">
        <v>308.86</v>
      </c>
      <c r="L12" s="20">
        <v>0</v>
      </c>
      <c r="M12" s="5">
        <v>44928</v>
      </c>
    </row>
    <row r="13" spans="1:13" x14ac:dyDescent="0.3">
      <c r="A13" s="33" t="s">
        <v>379</v>
      </c>
      <c r="B13" s="43">
        <v>75000</v>
      </c>
      <c r="C13" s="21">
        <v>45015</v>
      </c>
      <c r="F13" t="s">
        <v>155</v>
      </c>
      <c r="G13" s="20">
        <v>6723.46</v>
      </c>
      <c r="H13" s="5">
        <v>44928.683125000003</v>
      </c>
      <c r="I13"/>
      <c r="J13" t="s">
        <v>156</v>
      </c>
      <c r="K13" s="20">
        <v>6723.46</v>
      </c>
      <c r="L13" s="20">
        <v>0</v>
      </c>
      <c r="M13" s="5">
        <v>44928</v>
      </c>
    </row>
    <row r="14" spans="1:13" x14ac:dyDescent="0.3">
      <c r="A14" s="33" t="s">
        <v>923</v>
      </c>
      <c r="B14" s="43">
        <v>9.99</v>
      </c>
      <c r="C14" s="5">
        <v>45022</v>
      </c>
      <c r="F14" t="s">
        <v>157</v>
      </c>
      <c r="G14" s="20">
        <v>3862.89</v>
      </c>
      <c r="H14" s="5">
        <v>44928.683622685188</v>
      </c>
      <c r="I14"/>
      <c r="J14" t="s">
        <v>156</v>
      </c>
      <c r="K14" s="20">
        <v>3862.89</v>
      </c>
      <c r="L14" s="20">
        <v>0</v>
      </c>
      <c r="M14" s="5">
        <v>44928</v>
      </c>
    </row>
    <row r="15" spans="1:13" x14ac:dyDescent="0.3">
      <c r="A15" s="33" t="s">
        <v>924</v>
      </c>
      <c r="B15" s="43">
        <v>9.99</v>
      </c>
      <c r="C15" s="5">
        <v>45022</v>
      </c>
      <c r="F15" t="s">
        <v>158</v>
      </c>
      <c r="G15" s="20">
        <v>4735.68</v>
      </c>
      <c r="H15" s="5">
        <v>44928.684571759259</v>
      </c>
      <c r="I15"/>
      <c r="J15" t="s">
        <v>159</v>
      </c>
      <c r="K15" s="20">
        <v>4735.68</v>
      </c>
      <c r="L15" s="20">
        <v>0</v>
      </c>
      <c r="M15" s="5">
        <v>44928</v>
      </c>
    </row>
    <row r="16" spans="1:13" x14ac:dyDescent="0.3">
      <c r="A16" s="33" t="s">
        <v>925</v>
      </c>
      <c r="B16" s="43">
        <v>106.64</v>
      </c>
      <c r="C16" s="5">
        <v>45033</v>
      </c>
      <c r="F16" t="s">
        <v>160</v>
      </c>
      <c r="G16" s="20">
        <v>19166.830000000002</v>
      </c>
      <c r="H16" s="5">
        <v>44928.685254629629</v>
      </c>
      <c r="I16"/>
      <c r="J16" t="s">
        <v>161</v>
      </c>
      <c r="K16" s="20">
        <v>19166.830000000002</v>
      </c>
      <c r="L16" s="20">
        <v>0</v>
      </c>
      <c r="M16" s="5">
        <v>44928</v>
      </c>
    </row>
    <row r="17" spans="1:13" x14ac:dyDescent="0.3">
      <c r="A17" s="33" t="s">
        <v>926</v>
      </c>
      <c r="B17" s="43">
        <v>7.98</v>
      </c>
      <c r="C17" s="5">
        <v>45040</v>
      </c>
      <c r="F17" t="s">
        <v>162</v>
      </c>
      <c r="G17" s="20">
        <v>1136.94</v>
      </c>
      <c r="H17" s="5">
        <v>44928.685717592591</v>
      </c>
      <c r="I17"/>
      <c r="J17" t="s">
        <v>161</v>
      </c>
      <c r="K17" s="20">
        <v>1136.94</v>
      </c>
      <c r="L17" s="20">
        <v>0</v>
      </c>
      <c r="M17" s="5">
        <v>44928</v>
      </c>
    </row>
    <row r="18" spans="1:13" x14ac:dyDescent="0.3">
      <c r="A18" s="33" t="s">
        <v>434</v>
      </c>
      <c r="B18" s="43">
        <v>80000</v>
      </c>
      <c r="C18" s="21">
        <v>45041</v>
      </c>
      <c r="F18" t="s">
        <v>163</v>
      </c>
      <c r="G18" s="20">
        <v>375.22</v>
      </c>
      <c r="H18" s="5">
        <v>44928.686655092592</v>
      </c>
      <c r="I18"/>
      <c r="J18" t="s">
        <v>164</v>
      </c>
      <c r="K18" s="20">
        <v>375.22</v>
      </c>
      <c r="L18" s="20">
        <v>0</v>
      </c>
      <c r="M18" s="5">
        <v>44928</v>
      </c>
    </row>
    <row r="19" spans="1:13" x14ac:dyDescent="0.3">
      <c r="A19" s="33" t="s">
        <v>927</v>
      </c>
      <c r="B19" s="43">
        <v>832.96</v>
      </c>
      <c r="C19" s="21">
        <v>45055</v>
      </c>
      <c r="F19" t="s">
        <v>165</v>
      </c>
      <c r="G19" s="20">
        <v>344.95</v>
      </c>
      <c r="H19" s="5">
        <v>44928.686979166669</v>
      </c>
      <c r="I19"/>
      <c r="J19" t="s">
        <v>166</v>
      </c>
      <c r="K19" s="20">
        <v>344.95</v>
      </c>
      <c r="L19" s="20">
        <v>0</v>
      </c>
      <c r="M19" s="5">
        <v>44928</v>
      </c>
    </row>
    <row r="20" spans="1:13" x14ac:dyDescent="0.3">
      <c r="A20" s="33" t="s">
        <v>545</v>
      </c>
      <c r="B20" s="43">
        <v>10000</v>
      </c>
      <c r="C20" s="21">
        <v>45058</v>
      </c>
      <c r="F20" t="s">
        <v>167</v>
      </c>
      <c r="G20" s="20">
        <v>370.17</v>
      </c>
      <c r="H20" s="5">
        <v>44928.687256944446</v>
      </c>
      <c r="I20"/>
      <c r="J20" t="s">
        <v>168</v>
      </c>
      <c r="K20" s="20">
        <v>370.17</v>
      </c>
      <c r="L20" s="20">
        <v>0</v>
      </c>
      <c r="M20" s="5">
        <v>44928</v>
      </c>
    </row>
    <row r="21" spans="1:13" x14ac:dyDescent="0.3">
      <c r="A21" s="33" t="s">
        <v>546</v>
      </c>
      <c r="B21" s="43">
        <v>10000</v>
      </c>
      <c r="C21" s="21">
        <v>45058</v>
      </c>
      <c r="F21"/>
      <c r="G21">
        <v>0</v>
      </c>
      <c r="H21" s="5"/>
      <c r="I21"/>
      <c r="J21" t="s">
        <v>169</v>
      </c>
      <c r="K21" s="20">
        <v>0</v>
      </c>
      <c r="L21" s="20">
        <v>0</v>
      </c>
      <c r="M21" s="5">
        <v>44928</v>
      </c>
    </row>
    <row r="22" spans="1:13" x14ac:dyDescent="0.3">
      <c r="A22" s="33" t="s">
        <v>547</v>
      </c>
      <c r="B22" s="43">
        <v>75000</v>
      </c>
      <c r="C22" s="21">
        <v>45061</v>
      </c>
      <c r="F22"/>
      <c r="G22">
        <v>0</v>
      </c>
      <c r="H22" s="5"/>
      <c r="I22"/>
      <c r="J22" t="s">
        <v>170</v>
      </c>
      <c r="K22" s="20">
        <v>0</v>
      </c>
      <c r="L22" s="20">
        <v>0</v>
      </c>
      <c r="M22" s="5">
        <v>44928</v>
      </c>
    </row>
    <row r="23" spans="1:13" x14ac:dyDescent="0.3">
      <c r="A23" s="33" t="s">
        <v>928</v>
      </c>
      <c r="B23" s="43">
        <v>1604.03</v>
      </c>
      <c r="C23" s="21">
        <v>45071</v>
      </c>
      <c r="F23" t="s">
        <v>171</v>
      </c>
      <c r="G23" s="20">
        <v>3756.3</v>
      </c>
      <c r="H23" s="5">
        <v>44929.172581018516</v>
      </c>
      <c r="I23"/>
      <c r="J23" t="s">
        <v>172</v>
      </c>
      <c r="K23" s="20">
        <v>3756.3</v>
      </c>
      <c r="L23" s="20">
        <v>0</v>
      </c>
      <c r="M23" s="5">
        <v>44929</v>
      </c>
    </row>
    <row r="24" spans="1:13" x14ac:dyDescent="0.3">
      <c r="A24" s="33" t="s">
        <v>929</v>
      </c>
      <c r="B24" s="20">
        <v>38</v>
      </c>
      <c r="C24" s="5">
        <v>45085</v>
      </c>
      <c r="F24" t="s">
        <v>173</v>
      </c>
      <c r="G24" s="20">
        <v>3984.32</v>
      </c>
      <c r="H24" s="5">
        <v>44929.76054398148</v>
      </c>
      <c r="I24"/>
      <c r="J24" t="s">
        <v>174</v>
      </c>
      <c r="K24" s="20">
        <v>3984.32</v>
      </c>
      <c r="L24" s="20">
        <v>0</v>
      </c>
      <c r="M24" s="5">
        <v>44929</v>
      </c>
    </row>
    <row r="25" spans="1:13" x14ac:dyDescent="0.3">
      <c r="A25" s="33" t="s">
        <v>930</v>
      </c>
      <c r="B25" s="20">
        <v>38</v>
      </c>
      <c r="C25" s="5">
        <v>45085</v>
      </c>
      <c r="F25" t="s">
        <v>175</v>
      </c>
      <c r="G25" s="20">
        <v>910.46</v>
      </c>
      <c r="H25" s="5">
        <v>44932.475358796299</v>
      </c>
      <c r="I25"/>
      <c r="J25" t="s">
        <v>144</v>
      </c>
      <c r="K25" s="20">
        <v>910.46</v>
      </c>
      <c r="L25" s="20">
        <v>0</v>
      </c>
      <c r="M25" s="5">
        <v>44932</v>
      </c>
    </row>
    <row r="26" spans="1:13" x14ac:dyDescent="0.3">
      <c r="A26" s="33" t="s">
        <v>658</v>
      </c>
      <c r="B26" s="43">
        <v>66000</v>
      </c>
      <c r="C26" s="21">
        <v>45090</v>
      </c>
      <c r="F26" t="s">
        <v>176</v>
      </c>
      <c r="G26" s="20">
        <v>2052.5</v>
      </c>
      <c r="H26" s="5">
        <v>44932.475810185184</v>
      </c>
      <c r="I26"/>
      <c r="J26" t="s">
        <v>150</v>
      </c>
      <c r="K26" s="20">
        <v>2052.5</v>
      </c>
      <c r="L26" s="20">
        <v>0</v>
      </c>
      <c r="M26" s="5">
        <v>44932</v>
      </c>
    </row>
    <row r="27" spans="1:13" x14ac:dyDescent="0.3">
      <c r="A27" s="33" t="s">
        <v>659</v>
      </c>
      <c r="B27" s="43">
        <v>70000</v>
      </c>
      <c r="C27" s="21">
        <v>45099</v>
      </c>
      <c r="F27" t="s">
        <v>177</v>
      </c>
      <c r="G27" s="20">
        <v>1835.13</v>
      </c>
      <c r="H27" s="5">
        <v>44932.495625000003</v>
      </c>
      <c r="I27"/>
      <c r="J27" t="s">
        <v>161</v>
      </c>
      <c r="K27" s="20">
        <v>1835.13</v>
      </c>
      <c r="L27" s="20">
        <v>0</v>
      </c>
      <c r="M27" s="5">
        <v>44932</v>
      </c>
    </row>
    <row r="28" spans="1:13" x14ac:dyDescent="0.3">
      <c r="A28" s="33" t="s">
        <v>763</v>
      </c>
      <c r="B28" s="43">
        <v>60000</v>
      </c>
      <c r="C28" s="21">
        <v>45133</v>
      </c>
      <c r="F28" t="s">
        <v>178</v>
      </c>
      <c r="G28" s="20">
        <v>4301.72</v>
      </c>
      <c r="H28" s="5">
        <v>44932.496331018519</v>
      </c>
      <c r="I28"/>
      <c r="J28" t="s">
        <v>156</v>
      </c>
      <c r="K28" s="20">
        <v>4301.72</v>
      </c>
      <c r="L28" s="20">
        <v>0</v>
      </c>
      <c r="M28" s="5">
        <v>44932</v>
      </c>
    </row>
    <row r="29" spans="1:13" x14ac:dyDescent="0.3">
      <c r="A29" t="s">
        <v>863</v>
      </c>
      <c r="B29" s="43">
        <v>20000</v>
      </c>
      <c r="C29" s="21">
        <v>45153</v>
      </c>
      <c r="F29" t="s">
        <v>179</v>
      </c>
      <c r="G29" s="20">
        <v>3072.55</v>
      </c>
      <c r="H29" s="5">
        <v>44932.49726851852</v>
      </c>
      <c r="I29"/>
      <c r="J29" t="s">
        <v>147</v>
      </c>
      <c r="K29" s="20">
        <v>3072.55</v>
      </c>
      <c r="L29" s="20">
        <v>0</v>
      </c>
      <c r="M29" s="5">
        <v>44932</v>
      </c>
    </row>
    <row r="30" spans="1:13" x14ac:dyDescent="0.3">
      <c r="A30" t="s">
        <v>861</v>
      </c>
      <c r="B30" s="43">
        <v>220000</v>
      </c>
      <c r="C30" s="21">
        <v>45166</v>
      </c>
      <c r="F30" t="s">
        <v>180</v>
      </c>
      <c r="G30" s="20">
        <v>804.07</v>
      </c>
      <c r="H30" s="5">
        <v>44932.497627314813</v>
      </c>
      <c r="I30"/>
      <c r="J30" t="s">
        <v>152</v>
      </c>
      <c r="K30" s="20">
        <v>804.07</v>
      </c>
      <c r="L30" s="20">
        <v>0</v>
      </c>
      <c r="M30" s="5">
        <v>44932</v>
      </c>
    </row>
    <row r="31" spans="1:13" x14ac:dyDescent="0.3">
      <c r="A31" t="s">
        <v>862</v>
      </c>
      <c r="B31" s="59">
        <v>75.849999999999994</v>
      </c>
      <c r="C31" s="5">
        <v>45183</v>
      </c>
      <c r="F31" t="s">
        <v>181</v>
      </c>
      <c r="G31" s="20">
        <v>1025</v>
      </c>
      <c r="H31" s="5">
        <v>44935.168958333335</v>
      </c>
      <c r="I31"/>
      <c r="J31" t="s">
        <v>182</v>
      </c>
      <c r="K31" s="20">
        <v>1025</v>
      </c>
      <c r="L31" s="20">
        <v>0</v>
      </c>
      <c r="M31" s="5">
        <v>44935</v>
      </c>
    </row>
    <row r="32" spans="1:13" x14ac:dyDescent="0.3">
      <c r="A32" s="33" t="s">
        <v>931</v>
      </c>
      <c r="B32" s="43">
        <v>415.66</v>
      </c>
      <c r="C32" s="21">
        <v>45191</v>
      </c>
      <c r="F32" t="s">
        <v>183</v>
      </c>
      <c r="G32" s="20">
        <v>143.97</v>
      </c>
      <c r="H32" s="5">
        <v>44935.523784722223</v>
      </c>
      <c r="I32"/>
      <c r="J32" t="s">
        <v>184</v>
      </c>
      <c r="K32" s="20">
        <v>143.97</v>
      </c>
      <c r="L32" s="20">
        <v>0</v>
      </c>
      <c r="M32" s="5">
        <v>44935</v>
      </c>
    </row>
    <row r="33" spans="1:13" x14ac:dyDescent="0.3">
      <c r="A33" s="33" t="s">
        <v>1031</v>
      </c>
      <c r="B33" s="43">
        <v>21254.87</v>
      </c>
      <c r="C33" s="21">
        <v>45243</v>
      </c>
      <c r="F33" t="s">
        <v>185</v>
      </c>
      <c r="G33" s="20">
        <v>5118.29</v>
      </c>
      <c r="H33" s="5">
        <v>44936.164884259262</v>
      </c>
      <c r="I33"/>
      <c r="J33" t="s">
        <v>186</v>
      </c>
      <c r="K33" s="20">
        <v>5118.29</v>
      </c>
      <c r="L33" s="20">
        <v>0</v>
      </c>
      <c r="M33" s="5">
        <v>44936</v>
      </c>
    </row>
    <row r="34" spans="1:13" x14ac:dyDescent="0.3">
      <c r="A34" s="33" t="s">
        <v>1076</v>
      </c>
      <c r="B34" s="43">
        <v>35</v>
      </c>
      <c r="C34" s="21">
        <v>45287</v>
      </c>
      <c r="F34" t="s">
        <v>187</v>
      </c>
      <c r="G34" s="20">
        <v>4142.9399999999996</v>
      </c>
      <c r="H34" s="5">
        <v>44936.441516203704</v>
      </c>
      <c r="I34"/>
      <c r="J34" t="s">
        <v>174</v>
      </c>
      <c r="K34" s="20">
        <v>4142.9399999999996</v>
      </c>
      <c r="L34" s="20">
        <v>0</v>
      </c>
      <c r="M34" s="5">
        <v>44936</v>
      </c>
    </row>
    <row r="35" spans="1:13" x14ac:dyDescent="0.3">
      <c r="B35"/>
      <c r="F35" t="s">
        <v>188</v>
      </c>
      <c r="G35" s="20">
        <v>179.44</v>
      </c>
      <c r="H35" s="5">
        <v>44936.442743055559</v>
      </c>
      <c r="I35"/>
      <c r="J35" t="s">
        <v>184</v>
      </c>
      <c r="K35" s="20">
        <v>179.44</v>
      </c>
      <c r="L35" s="20">
        <v>0</v>
      </c>
      <c r="M35" s="5">
        <v>44936</v>
      </c>
    </row>
    <row r="36" spans="1:13" x14ac:dyDescent="0.3">
      <c r="B36"/>
      <c r="F36" t="s">
        <v>189</v>
      </c>
      <c r="G36" s="20">
        <v>47496.22</v>
      </c>
      <c r="H36" s="5">
        <v>44936.452592592592</v>
      </c>
      <c r="I36"/>
      <c r="J36" t="s">
        <v>144</v>
      </c>
      <c r="K36" s="20">
        <v>47496.22</v>
      </c>
      <c r="L36" s="20">
        <v>0</v>
      </c>
      <c r="M36" s="5">
        <v>44936</v>
      </c>
    </row>
    <row r="37" spans="1:13" x14ac:dyDescent="0.3">
      <c r="B37"/>
      <c r="F37" t="s">
        <v>190</v>
      </c>
      <c r="G37" s="20">
        <v>1566.9</v>
      </c>
      <c r="H37" s="5">
        <v>44936.453043981484</v>
      </c>
      <c r="I37"/>
      <c r="J37" t="s">
        <v>150</v>
      </c>
      <c r="K37" s="20">
        <v>1566.9</v>
      </c>
      <c r="L37" s="20">
        <v>0</v>
      </c>
      <c r="M37" s="5">
        <v>44936</v>
      </c>
    </row>
    <row r="38" spans="1:13" x14ac:dyDescent="0.3">
      <c r="B38"/>
      <c r="F38" t="s">
        <v>191</v>
      </c>
      <c r="G38" s="20">
        <v>1326.41</v>
      </c>
      <c r="H38" s="5">
        <v>44938.937118055554</v>
      </c>
      <c r="I38"/>
      <c r="J38" t="s">
        <v>147</v>
      </c>
      <c r="K38" s="20">
        <v>1326.41</v>
      </c>
      <c r="L38" s="20">
        <v>0</v>
      </c>
      <c r="M38" s="5">
        <v>44938</v>
      </c>
    </row>
    <row r="39" spans="1:13" x14ac:dyDescent="0.3">
      <c r="B39"/>
      <c r="F39" t="s">
        <v>192</v>
      </c>
      <c r="G39" s="20">
        <v>4769.7</v>
      </c>
      <c r="H39" s="5">
        <v>44938.937534722223</v>
      </c>
      <c r="I39"/>
      <c r="J39" t="s">
        <v>156</v>
      </c>
      <c r="K39" s="20">
        <v>4769.7</v>
      </c>
      <c r="L39" s="20">
        <v>0</v>
      </c>
      <c r="M39" s="5">
        <v>44938</v>
      </c>
    </row>
    <row r="40" spans="1:13" x14ac:dyDescent="0.3">
      <c r="B40"/>
      <c r="F40" t="s">
        <v>193</v>
      </c>
      <c r="G40" s="20">
        <v>606.88</v>
      </c>
      <c r="H40" s="5">
        <v>44938.937835648147</v>
      </c>
      <c r="I40"/>
      <c r="J40" t="s">
        <v>152</v>
      </c>
      <c r="K40" s="20">
        <v>606.88</v>
      </c>
      <c r="L40" s="20">
        <v>0</v>
      </c>
      <c r="M40" s="5">
        <v>44938</v>
      </c>
    </row>
    <row r="41" spans="1:13" x14ac:dyDescent="0.3">
      <c r="B41"/>
      <c r="F41" t="s">
        <v>194</v>
      </c>
      <c r="G41" s="20">
        <v>114383.3</v>
      </c>
      <c r="H41" s="5">
        <v>44938.943680555552</v>
      </c>
      <c r="I41"/>
      <c r="J41" t="s">
        <v>174</v>
      </c>
      <c r="K41" s="20">
        <v>114383.3</v>
      </c>
      <c r="L41" s="20">
        <v>0</v>
      </c>
      <c r="M41" s="5">
        <v>44938</v>
      </c>
    </row>
    <row r="42" spans="1:13" x14ac:dyDescent="0.3">
      <c r="B42"/>
      <c r="F42" t="s">
        <v>195</v>
      </c>
      <c r="G42" s="20">
        <v>1020.42</v>
      </c>
      <c r="H42" s="5">
        <v>44938.97729166667</v>
      </c>
      <c r="I42"/>
      <c r="J42" t="s">
        <v>161</v>
      </c>
      <c r="K42" s="20">
        <v>1020.42</v>
      </c>
      <c r="L42" s="20">
        <v>0</v>
      </c>
      <c r="M42" s="5">
        <v>44938</v>
      </c>
    </row>
    <row r="43" spans="1:13" x14ac:dyDescent="0.3">
      <c r="B43"/>
      <c r="F43" t="s">
        <v>196</v>
      </c>
      <c r="G43" s="20">
        <v>179.95</v>
      </c>
      <c r="H43" s="5">
        <v>44938.978171296294</v>
      </c>
      <c r="I43"/>
      <c r="J43" t="s">
        <v>197</v>
      </c>
      <c r="K43" s="20">
        <v>179.95</v>
      </c>
      <c r="L43" s="20">
        <v>0</v>
      </c>
      <c r="M43" s="5">
        <v>44938</v>
      </c>
    </row>
    <row r="44" spans="1:13" x14ac:dyDescent="0.3">
      <c r="B44"/>
      <c r="F44"/>
      <c r="G44">
        <v>0</v>
      </c>
      <c r="H44" s="5"/>
      <c r="I44"/>
      <c r="J44" t="s">
        <v>198</v>
      </c>
      <c r="K44" s="20">
        <v>0</v>
      </c>
      <c r="L44" s="20">
        <v>2286.4299999999998</v>
      </c>
      <c r="M44" s="5">
        <v>44938</v>
      </c>
    </row>
    <row r="45" spans="1:13" x14ac:dyDescent="0.3">
      <c r="B45"/>
      <c r="F45"/>
      <c r="G45">
        <v>0</v>
      </c>
      <c r="H45" s="5"/>
      <c r="I45"/>
      <c r="J45" t="s">
        <v>199</v>
      </c>
      <c r="K45" s="20">
        <v>0</v>
      </c>
      <c r="L45" s="20">
        <v>838.15</v>
      </c>
      <c r="M45" s="5">
        <v>44938</v>
      </c>
    </row>
    <row r="46" spans="1:13" x14ac:dyDescent="0.3">
      <c r="B46"/>
      <c r="F46" t="s">
        <v>200</v>
      </c>
      <c r="G46" s="20">
        <v>1463.66</v>
      </c>
      <c r="H46" s="5">
        <v>44939.400370370371</v>
      </c>
      <c r="I46"/>
      <c r="J46" t="s">
        <v>144</v>
      </c>
      <c r="K46" s="20">
        <v>1463.66</v>
      </c>
      <c r="L46" s="20">
        <v>0</v>
      </c>
      <c r="M46" s="5">
        <v>44939</v>
      </c>
    </row>
    <row r="47" spans="1:13" x14ac:dyDescent="0.3">
      <c r="B47"/>
      <c r="F47" t="s">
        <v>201</v>
      </c>
      <c r="G47" s="20">
        <v>868.91</v>
      </c>
      <c r="H47" s="5">
        <v>44939.400810185187</v>
      </c>
      <c r="I47"/>
      <c r="J47" t="s">
        <v>150</v>
      </c>
      <c r="K47" s="20">
        <v>868.91</v>
      </c>
      <c r="L47" s="20">
        <v>0</v>
      </c>
      <c r="M47" s="5">
        <v>44939</v>
      </c>
    </row>
    <row r="48" spans="1:13" x14ac:dyDescent="0.3">
      <c r="B48"/>
      <c r="F48" t="s">
        <v>202</v>
      </c>
      <c r="G48" s="20">
        <v>1537.74</v>
      </c>
      <c r="H48" s="5">
        <v>44942.53266203704</v>
      </c>
      <c r="I48"/>
      <c r="J48" t="s">
        <v>144</v>
      </c>
      <c r="K48" s="20">
        <v>1537.74</v>
      </c>
      <c r="L48" s="20">
        <v>0</v>
      </c>
      <c r="M48" s="5">
        <v>44942</v>
      </c>
    </row>
    <row r="49" spans="2:13" x14ac:dyDescent="0.3">
      <c r="B49"/>
      <c r="F49" t="s">
        <v>203</v>
      </c>
      <c r="G49" s="20">
        <v>1137.97</v>
      </c>
      <c r="H49" s="5">
        <v>44942.533136574071</v>
      </c>
      <c r="I49"/>
      <c r="J49" t="s">
        <v>150</v>
      </c>
      <c r="K49" s="20">
        <v>1137.97</v>
      </c>
      <c r="L49" s="20">
        <v>0</v>
      </c>
      <c r="M49" s="5">
        <v>44942</v>
      </c>
    </row>
    <row r="50" spans="2:13" x14ac:dyDescent="0.3">
      <c r="B50"/>
      <c r="F50" t="s">
        <v>204</v>
      </c>
      <c r="G50" s="20">
        <v>2350.65</v>
      </c>
      <c r="H50" s="5">
        <v>44943.166597222225</v>
      </c>
      <c r="I50"/>
      <c r="J50" t="s">
        <v>205</v>
      </c>
      <c r="K50" s="20">
        <v>2350.65</v>
      </c>
      <c r="L50" s="20">
        <v>0</v>
      </c>
      <c r="M50" s="5">
        <v>44943</v>
      </c>
    </row>
    <row r="51" spans="2:13" x14ac:dyDescent="0.3">
      <c r="B51"/>
      <c r="F51" t="s">
        <v>206</v>
      </c>
      <c r="G51" s="20">
        <v>1423.23</v>
      </c>
      <c r="H51" s="5">
        <v>44943.810300925928</v>
      </c>
      <c r="I51"/>
      <c r="J51" t="s">
        <v>207</v>
      </c>
      <c r="K51" s="20">
        <v>1423.23</v>
      </c>
      <c r="L51" s="20">
        <v>3641.58</v>
      </c>
      <c r="M51" s="5">
        <v>44943</v>
      </c>
    </row>
    <row r="52" spans="2:13" x14ac:dyDescent="0.3">
      <c r="B52"/>
      <c r="F52" t="s">
        <v>208</v>
      </c>
      <c r="G52" s="20">
        <v>1983.76</v>
      </c>
      <c r="H52" s="5">
        <v>44943.810682870368</v>
      </c>
      <c r="I52"/>
      <c r="J52" t="s">
        <v>209</v>
      </c>
      <c r="K52" s="20">
        <v>1983.76</v>
      </c>
      <c r="L52" s="20">
        <v>0</v>
      </c>
      <c r="M52" s="5">
        <v>44943</v>
      </c>
    </row>
    <row r="53" spans="2:13" x14ac:dyDescent="0.3">
      <c r="B53"/>
      <c r="F53" t="s">
        <v>210</v>
      </c>
      <c r="G53" s="20">
        <v>1615.61</v>
      </c>
      <c r="H53" s="5">
        <v>44949.524722222224</v>
      </c>
      <c r="I53"/>
      <c r="J53" t="s">
        <v>144</v>
      </c>
      <c r="K53" s="20">
        <v>1615.61</v>
      </c>
      <c r="L53" s="20">
        <v>0</v>
      </c>
      <c r="M53" s="5">
        <v>44949</v>
      </c>
    </row>
    <row r="54" spans="2:13" x14ac:dyDescent="0.3">
      <c r="B54"/>
      <c r="F54" t="s">
        <v>211</v>
      </c>
      <c r="G54" s="20">
        <v>638.41999999999996</v>
      </c>
      <c r="H54" s="5">
        <v>44949.52516203704</v>
      </c>
      <c r="I54"/>
      <c r="J54" t="s">
        <v>150</v>
      </c>
      <c r="K54" s="20">
        <v>638.41999999999996</v>
      </c>
      <c r="L54" s="20">
        <v>0</v>
      </c>
      <c r="M54" s="5">
        <v>44949</v>
      </c>
    </row>
    <row r="55" spans="2:13" x14ac:dyDescent="0.3">
      <c r="B55"/>
      <c r="F55" t="s">
        <v>212</v>
      </c>
      <c r="G55" s="20">
        <v>27.5</v>
      </c>
      <c r="H55" s="5">
        <v>44950.170266203706</v>
      </c>
      <c r="I55"/>
      <c r="J55" t="s">
        <v>213</v>
      </c>
      <c r="K55" s="20">
        <v>27.5</v>
      </c>
      <c r="L55" s="20">
        <v>0</v>
      </c>
      <c r="M55" s="5">
        <v>44950</v>
      </c>
    </row>
    <row r="56" spans="2:13" x14ac:dyDescent="0.3">
      <c r="B56"/>
      <c r="F56" t="s">
        <v>214</v>
      </c>
      <c r="G56" s="20">
        <v>1604.16</v>
      </c>
      <c r="H56" s="5">
        <v>44950.170266203706</v>
      </c>
      <c r="I56"/>
      <c r="J56" t="s">
        <v>213</v>
      </c>
      <c r="K56" s="20">
        <v>1604.16</v>
      </c>
      <c r="L56" s="20">
        <v>0</v>
      </c>
      <c r="M56" s="5">
        <v>44950</v>
      </c>
    </row>
    <row r="57" spans="2:13" x14ac:dyDescent="0.3">
      <c r="B57"/>
      <c r="F57" t="s">
        <v>215</v>
      </c>
      <c r="G57" s="20">
        <v>519.91999999999996</v>
      </c>
      <c r="H57" s="5">
        <v>44950.662442129629</v>
      </c>
      <c r="I57"/>
      <c r="J57" t="s">
        <v>216</v>
      </c>
      <c r="K57" s="20">
        <v>519.91999999999996</v>
      </c>
      <c r="L57" s="20">
        <v>0</v>
      </c>
      <c r="M57" s="5">
        <v>44950</v>
      </c>
    </row>
    <row r="58" spans="2:13" x14ac:dyDescent="0.3">
      <c r="B58"/>
      <c r="F58" t="s">
        <v>217</v>
      </c>
      <c r="G58" s="20">
        <v>3322.33</v>
      </c>
      <c r="H58" s="5">
        <v>44951.904895833337</v>
      </c>
      <c r="I58"/>
      <c r="J58" t="s">
        <v>144</v>
      </c>
      <c r="K58" s="20">
        <v>3322.33</v>
      </c>
      <c r="L58" s="20">
        <v>0</v>
      </c>
      <c r="M58" s="5">
        <v>44951</v>
      </c>
    </row>
    <row r="59" spans="2:13" x14ac:dyDescent="0.3">
      <c r="B59"/>
      <c r="F59" t="s">
        <v>218</v>
      </c>
      <c r="G59" s="20">
        <v>1828.39</v>
      </c>
      <c r="H59" s="5">
        <v>44951.905335648145</v>
      </c>
      <c r="I59"/>
      <c r="J59" t="s">
        <v>150</v>
      </c>
      <c r="K59" s="20">
        <v>1828.39</v>
      </c>
      <c r="L59" s="20">
        <v>0</v>
      </c>
      <c r="M59" s="5">
        <v>44951</v>
      </c>
    </row>
    <row r="60" spans="2:13" x14ac:dyDescent="0.3">
      <c r="B60"/>
      <c r="F60" t="s">
        <v>219</v>
      </c>
      <c r="G60" s="20">
        <v>491.51</v>
      </c>
      <c r="H60" s="5">
        <v>44951.905729166669</v>
      </c>
      <c r="I60"/>
      <c r="J60" t="s">
        <v>220</v>
      </c>
      <c r="K60" s="20">
        <v>491.51</v>
      </c>
      <c r="L60" s="20">
        <v>0</v>
      </c>
      <c r="M60" s="5">
        <v>44951</v>
      </c>
    </row>
    <row r="61" spans="2:13" x14ac:dyDescent="0.3">
      <c r="B61"/>
      <c r="F61" t="s">
        <v>221</v>
      </c>
      <c r="G61" s="20">
        <v>1267.79</v>
      </c>
      <c r="H61" s="5">
        <v>44951.906990740739</v>
      </c>
      <c r="I61"/>
      <c r="J61" t="s">
        <v>222</v>
      </c>
      <c r="K61" s="20">
        <v>1267.79</v>
      </c>
      <c r="L61" s="20">
        <v>0</v>
      </c>
      <c r="M61" s="5">
        <v>44951</v>
      </c>
    </row>
    <row r="62" spans="2:13" x14ac:dyDescent="0.3">
      <c r="B62"/>
      <c r="F62" t="s">
        <v>223</v>
      </c>
      <c r="G62" s="20">
        <v>640.79999999999995</v>
      </c>
      <c r="H62" s="5">
        <v>44951.907962962963</v>
      </c>
      <c r="I62"/>
      <c r="J62" t="s">
        <v>224</v>
      </c>
      <c r="K62" s="20">
        <v>640.79999999999995</v>
      </c>
      <c r="L62" s="20">
        <v>0</v>
      </c>
      <c r="M62" s="5">
        <v>44951</v>
      </c>
    </row>
    <row r="63" spans="2:13" x14ac:dyDescent="0.3">
      <c r="B63"/>
      <c r="F63" t="s">
        <v>225</v>
      </c>
      <c r="G63" s="20">
        <v>498.71</v>
      </c>
      <c r="H63" s="5">
        <v>44951.908206018517</v>
      </c>
      <c r="I63"/>
      <c r="J63" t="s">
        <v>226</v>
      </c>
      <c r="K63" s="20">
        <v>498.71</v>
      </c>
      <c r="L63" s="20">
        <v>0</v>
      </c>
      <c r="M63" s="5">
        <v>44951</v>
      </c>
    </row>
    <row r="64" spans="2:13" x14ac:dyDescent="0.3">
      <c r="B64"/>
      <c r="F64" t="s">
        <v>227</v>
      </c>
      <c r="G64" s="20">
        <v>214.79</v>
      </c>
      <c r="H64" s="5">
        <v>44951.908912037034</v>
      </c>
      <c r="I64"/>
      <c r="J64" t="s">
        <v>228</v>
      </c>
      <c r="K64" s="20">
        <v>214.79</v>
      </c>
      <c r="L64" s="20">
        <v>0</v>
      </c>
      <c r="M64" s="5">
        <v>44951</v>
      </c>
    </row>
    <row r="65" spans="2:13" x14ac:dyDescent="0.3">
      <c r="B65"/>
      <c r="F65" t="s">
        <v>229</v>
      </c>
      <c r="G65" s="20">
        <v>240.41</v>
      </c>
      <c r="H65" s="5">
        <v>44951.909236111111</v>
      </c>
      <c r="I65"/>
      <c r="J65" t="s">
        <v>230</v>
      </c>
      <c r="K65" s="20">
        <v>240.41</v>
      </c>
      <c r="L65" s="20">
        <v>0</v>
      </c>
      <c r="M65" s="5">
        <v>44951</v>
      </c>
    </row>
    <row r="66" spans="2:13" x14ac:dyDescent="0.3">
      <c r="B66"/>
      <c r="F66" t="s">
        <v>231</v>
      </c>
      <c r="G66" s="20">
        <v>280.45</v>
      </c>
      <c r="H66" s="5">
        <v>44951.909537037034</v>
      </c>
      <c r="I66"/>
      <c r="J66" t="s">
        <v>232</v>
      </c>
      <c r="K66" s="20">
        <v>280.45</v>
      </c>
      <c r="L66" s="20">
        <v>0</v>
      </c>
      <c r="M66" s="5">
        <v>44951</v>
      </c>
    </row>
    <row r="67" spans="2:13" x14ac:dyDescent="0.3">
      <c r="B67"/>
      <c r="F67" t="s">
        <v>233</v>
      </c>
      <c r="G67" s="20">
        <v>510.67</v>
      </c>
      <c r="H67" s="5">
        <v>44951.909803240742</v>
      </c>
      <c r="I67"/>
      <c r="J67" t="s">
        <v>234</v>
      </c>
      <c r="K67" s="20">
        <v>510.67</v>
      </c>
      <c r="L67" s="20">
        <v>0</v>
      </c>
      <c r="M67" s="5">
        <v>44951</v>
      </c>
    </row>
    <row r="68" spans="2:13" x14ac:dyDescent="0.3">
      <c r="B68"/>
      <c r="F68" t="s">
        <v>235</v>
      </c>
      <c r="G68" s="20">
        <v>365.98</v>
      </c>
      <c r="H68" s="5">
        <v>44951.911099537036</v>
      </c>
      <c r="I68"/>
      <c r="J68" t="s">
        <v>236</v>
      </c>
      <c r="K68" s="20">
        <v>365.98</v>
      </c>
      <c r="L68" s="20">
        <v>0</v>
      </c>
      <c r="M68" s="5">
        <v>44951</v>
      </c>
    </row>
    <row r="69" spans="2:13" x14ac:dyDescent="0.3">
      <c r="B69"/>
      <c r="F69" t="s">
        <v>237</v>
      </c>
      <c r="G69" s="20">
        <v>199.05</v>
      </c>
      <c r="H69" s="5">
        <v>44951.911307870374</v>
      </c>
      <c r="I69"/>
      <c r="J69" t="s">
        <v>238</v>
      </c>
      <c r="K69" s="20">
        <v>199.05</v>
      </c>
      <c r="L69" s="20">
        <v>0</v>
      </c>
      <c r="M69" s="5">
        <v>44951</v>
      </c>
    </row>
    <row r="70" spans="2:13" x14ac:dyDescent="0.3">
      <c r="B70"/>
      <c r="F70" t="s">
        <v>239</v>
      </c>
      <c r="G70" s="20">
        <v>362.15</v>
      </c>
      <c r="H70" s="5">
        <v>44951.911516203705</v>
      </c>
      <c r="I70"/>
      <c r="J70" t="s">
        <v>240</v>
      </c>
      <c r="K70" s="20">
        <v>362.15</v>
      </c>
      <c r="L70" s="20">
        <v>0</v>
      </c>
      <c r="M70" s="5">
        <v>44951</v>
      </c>
    </row>
    <row r="71" spans="2:13" x14ac:dyDescent="0.3">
      <c r="B71"/>
      <c r="F71" t="s">
        <v>241</v>
      </c>
      <c r="G71" s="20">
        <v>121.5</v>
      </c>
      <c r="H71" s="5">
        <v>44951.911736111113</v>
      </c>
      <c r="I71"/>
      <c r="J71" t="s">
        <v>242</v>
      </c>
      <c r="K71" s="20">
        <v>121.5</v>
      </c>
      <c r="L71" s="20">
        <v>0</v>
      </c>
      <c r="M71" s="5">
        <v>44951</v>
      </c>
    </row>
    <row r="72" spans="2:13" x14ac:dyDescent="0.3">
      <c r="B72"/>
      <c r="F72" t="s">
        <v>243</v>
      </c>
      <c r="G72" s="20">
        <v>364.05</v>
      </c>
      <c r="H72" s="5">
        <v>44951.91196759259</v>
      </c>
      <c r="I72"/>
      <c r="J72" t="s">
        <v>244</v>
      </c>
      <c r="K72" s="20">
        <v>364.05</v>
      </c>
      <c r="L72" s="20">
        <v>0</v>
      </c>
      <c r="M72" s="5">
        <v>44951</v>
      </c>
    </row>
    <row r="73" spans="2:13" x14ac:dyDescent="0.3">
      <c r="B73"/>
      <c r="F73" t="s">
        <v>245</v>
      </c>
      <c r="G73" s="20">
        <v>59.28</v>
      </c>
      <c r="H73" s="5">
        <v>44951.912175925929</v>
      </c>
      <c r="I73"/>
      <c r="J73" t="s">
        <v>246</v>
      </c>
      <c r="K73" s="20">
        <v>59.28</v>
      </c>
      <c r="L73" s="20">
        <v>0</v>
      </c>
      <c r="M73" s="5">
        <v>44951</v>
      </c>
    </row>
    <row r="74" spans="2:13" x14ac:dyDescent="0.3">
      <c r="B74"/>
      <c r="F74" t="s">
        <v>247</v>
      </c>
      <c r="G74" s="20">
        <v>364.25</v>
      </c>
      <c r="H74" s="5">
        <v>44951.912407407406</v>
      </c>
      <c r="I74"/>
      <c r="J74" t="s">
        <v>248</v>
      </c>
      <c r="K74" s="20">
        <v>364.25</v>
      </c>
      <c r="L74" s="20">
        <v>0</v>
      </c>
      <c r="M74" s="5">
        <v>44951</v>
      </c>
    </row>
    <row r="75" spans="2:13" x14ac:dyDescent="0.3">
      <c r="B75"/>
      <c r="F75" t="s">
        <v>249</v>
      </c>
      <c r="G75" s="20">
        <v>368.61</v>
      </c>
      <c r="H75" s="5">
        <v>44951.912615740737</v>
      </c>
      <c r="I75"/>
      <c r="J75" t="s">
        <v>250</v>
      </c>
      <c r="K75" s="20">
        <v>368.61</v>
      </c>
      <c r="L75" s="20">
        <v>0</v>
      </c>
      <c r="M75" s="5">
        <v>44951</v>
      </c>
    </row>
    <row r="76" spans="2:13" x14ac:dyDescent="0.3">
      <c r="B76"/>
      <c r="F76" t="s">
        <v>251</v>
      </c>
      <c r="G76" s="20">
        <v>351.98</v>
      </c>
      <c r="H76" s="5">
        <v>44951.912847222222</v>
      </c>
      <c r="I76"/>
      <c r="J76" t="s">
        <v>252</v>
      </c>
      <c r="K76" s="20">
        <v>351.98</v>
      </c>
      <c r="L76" s="20">
        <v>0</v>
      </c>
      <c r="M76" s="5">
        <v>44951</v>
      </c>
    </row>
    <row r="77" spans="2:13" x14ac:dyDescent="0.3">
      <c r="B77"/>
      <c r="F77" t="s">
        <v>253</v>
      </c>
      <c r="G77" s="20">
        <v>241.6</v>
      </c>
      <c r="H77" s="5">
        <v>44951.913275462961</v>
      </c>
      <c r="I77"/>
      <c r="J77" t="s">
        <v>254</v>
      </c>
      <c r="K77" s="20">
        <v>241.6</v>
      </c>
      <c r="L77" s="20">
        <v>0</v>
      </c>
      <c r="M77" s="5">
        <v>44951</v>
      </c>
    </row>
    <row r="78" spans="2:13" x14ac:dyDescent="0.3">
      <c r="B78"/>
      <c r="F78" t="s">
        <v>255</v>
      </c>
      <c r="G78" s="20">
        <v>252.69</v>
      </c>
      <c r="H78" s="5">
        <v>44951.913530092592</v>
      </c>
      <c r="I78"/>
      <c r="J78" t="s">
        <v>256</v>
      </c>
      <c r="K78" s="20">
        <v>252.69</v>
      </c>
      <c r="L78" s="20">
        <v>0</v>
      </c>
      <c r="M78" s="5">
        <v>44951</v>
      </c>
    </row>
    <row r="79" spans="2:13" x14ac:dyDescent="0.3">
      <c r="B79"/>
      <c r="F79" t="s">
        <v>257</v>
      </c>
      <c r="G79" s="20">
        <v>367.2</v>
      </c>
      <c r="H79" s="5">
        <v>44951.918993055559</v>
      </c>
      <c r="I79"/>
      <c r="J79" t="s">
        <v>258</v>
      </c>
      <c r="K79" s="20">
        <v>367.2</v>
      </c>
      <c r="L79" s="20">
        <v>0</v>
      </c>
      <c r="M79" s="5">
        <v>44951</v>
      </c>
    </row>
    <row r="80" spans="2:13" x14ac:dyDescent="0.3">
      <c r="B80"/>
      <c r="F80"/>
      <c r="G80">
        <v>0</v>
      </c>
      <c r="H80" s="5"/>
      <c r="I80"/>
      <c r="J80" t="s">
        <v>174</v>
      </c>
      <c r="K80" s="20">
        <v>0</v>
      </c>
      <c r="L80" s="20">
        <v>0</v>
      </c>
      <c r="M80" s="5">
        <v>44951</v>
      </c>
    </row>
    <row r="81" spans="2:13" x14ac:dyDescent="0.3">
      <c r="B81"/>
      <c r="F81"/>
      <c r="G81">
        <v>0</v>
      </c>
      <c r="H81" s="5"/>
      <c r="I81"/>
      <c r="J81" t="s">
        <v>161</v>
      </c>
      <c r="K81" s="20">
        <v>0</v>
      </c>
      <c r="L81" s="20">
        <v>142.97</v>
      </c>
      <c r="M81" s="5">
        <v>44951</v>
      </c>
    </row>
    <row r="82" spans="2:13" x14ac:dyDescent="0.3">
      <c r="B82"/>
      <c r="F82"/>
      <c r="G82">
        <v>0</v>
      </c>
      <c r="H82" s="5"/>
      <c r="I82"/>
      <c r="J82" t="s">
        <v>152</v>
      </c>
      <c r="K82" s="20">
        <v>0</v>
      </c>
      <c r="L82" s="20">
        <v>0</v>
      </c>
      <c r="M82" s="5">
        <v>44951</v>
      </c>
    </row>
    <row r="83" spans="2:13" x14ac:dyDescent="0.3">
      <c r="B83"/>
      <c r="F83"/>
      <c r="G83">
        <v>0</v>
      </c>
      <c r="H83" s="5"/>
      <c r="I83"/>
      <c r="J83" t="s">
        <v>147</v>
      </c>
      <c r="K83" s="20">
        <v>0</v>
      </c>
      <c r="L83" s="20">
        <v>102</v>
      </c>
      <c r="M83" s="5">
        <v>44951</v>
      </c>
    </row>
    <row r="84" spans="2:13" x14ac:dyDescent="0.3">
      <c r="B84"/>
      <c r="F84" t="s">
        <v>259</v>
      </c>
      <c r="G84" s="20">
        <v>151.97999999999999</v>
      </c>
      <c r="H84" s="5">
        <v>44956.816574074073</v>
      </c>
      <c r="I84"/>
      <c r="J84" t="s">
        <v>260</v>
      </c>
      <c r="K84" s="20">
        <v>151.97999999999999</v>
      </c>
      <c r="L84" s="20">
        <v>0</v>
      </c>
      <c r="M84" s="5">
        <v>44956</v>
      </c>
    </row>
    <row r="85" spans="2:13" x14ac:dyDescent="0.3">
      <c r="B85"/>
      <c r="F85" t="s">
        <v>261</v>
      </c>
      <c r="G85" s="20">
        <v>1971.64</v>
      </c>
      <c r="H85" s="5">
        <v>44956.817141203705</v>
      </c>
      <c r="I85"/>
      <c r="J85" t="s">
        <v>144</v>
      </c>
      <c r="K85" s="20">
        <v>1971.64</v>
      </c>
      <c r="L85" s="20">
        <v>0</v>
      </c>
      <c r="M85" s="5">
        <v>44956</v>
      </c>
    </row>
    <row r="86" spans="2:13" x14ac:dyDescent="0.3">
      <c r="B86"/>
      <c r="F86" t="s">
        <v>262</v>
      </c>
      <c r="G86" s="20">
        <v>2096.7399999999998</v>
      </c>
      <c r="H86" s="5">
        <v>44956.817569444444</v>
      </c>
      <c r="I86"/>
      <c r="J86" t="s">
        <v>150</v>
      </c>
      <c r="K86" s="20">
        <v>2096.7399999999998</v>
      </c>
      <c r="L86" s="20">
        <v>0</v>
      </c>
      <c r="M86" s="5">
        <v>44956</v>
      </c>
    </row>
    <row r="87" spans="2:13" x14ac:dyDescent="0.3">
      <c r="B87"/>
      <c r="F87" t="s">
        <v>263</v>
      </c>
      <c r="G87" s="20">
        <v>1958.67</v>
      </c>
      <c r="H87" s="5">
        <v>44956.818171296298</v>
      </c>
      <c r="I87"/>
      <c r="J87" t="s">
        <v>161</v>
      </c>
      <c r="K87" s="20">
        <v>1958.67</v>
      </c>
      <c r="L87" s="20">
        <v>504.9</v>
      </c>
      <c r="M87" s="5">
        <v>44956</v>
      </c>
    </row>
    <row r="88" spans="2:13" x14ac:dyDescent="0.3">
      <c r="B88"/>
      <c r="F88" t="s">
        <v>264</v>
      </c>
      <c r="G88" s="20">
        <v>3633.67</v>
      </c>
      <c r="H88" s="5">
        <v>44956.820115740738</v>
      </c>
      <c r="I88"/>
      <c r="J88" t="s">
        <v>147</v>
      </c>
      <c r="K88" s="20">
        <v>3633.67</v>
      </c>
      <c r="L88" s="20">
        <v>84.49</v>
      </c>
      <c r="M88" s="5">
        <v>44956</v>
      </c>
    </row>
    <row r="89" spans="2:13" x14ac:dyDescent="0.3">
      <c r="B89"/>
      <c r="F89" t="s">
        <v>265</v>
      </c>
      <c r="G89" s="20">
        <v>19.989999999999998</v>
      </c>
      <c r="H89" s="5">
        <v>44957.166145833333</v>
      </c>
      <c r="I89"/>
      <c r="J89" t="s">
        <v>266</v>
      </c>
      <c r="K89" s="20">
        <v>19.989999999999998</v>
      </c>
      <c r="L89" s="20">
        <v>0</v>
      </c>
      <c r="M89" s="5">
        <v>44957</v>
      </c>
    </row>
    <row r="90" spans="2:13" x14ac:dyDescent="0.3">
      <c r="B90"/>
      <c r="F90" t="s">
        <v>267</v>
      </c>
      <c r="G90" s="20">
        <v>74.959999999999994</v>
      </c>
      <c r="H90" s="5">
        <v>44957.166145833333</v>
      </c>
      <c r="I90"/>
      <c r="J90" t="s">
        <v>266</v>
      </c>
      <c r="K90" s="20">
        <v>74.959999999999994</v>
      </c>
      <c r="L90" s="20">
        <v>0</v>
      </c>
      <c r="M90" s="5">
        <v>44957</v>
      </c>
    </row>
    <row r="91" spans="2:13" x14ac:dyDescent="0.3">
      <c r="B91"/>
      <c r="F91" t="s">
        <v>268</v>
      </c>
      <c r="G91" s="20">
        <v>2645.85</v>
      </c>
      <c r="H91" s="5">
        <v>44957.166145833333</v>
      </c>
      <c r="I91"/>
      <c r="J91" t="s">
        <v>266</v>
      </c>
      <c r="K91" s="20">
        <v>2645.85</v>
      </c>
      <c r="L91" s="20">
        <v>0</v>
      </c>
      <c r="M91" s="5">
        <v>44957</v>
      </c>
    </row>
    <row r="92" spans="2:13" x14ac:dyDescent="0.3">
      <c r="B92"/>
      <c r="F92" t="s">
        <v>269</v>
      </c>
      <c r="G92" s="20">
        <v>1236.1199999999999</v>
      </c>
      <c r="H92" s="5">
        <v>44957.893020833333</v>
      </c>
      <c r="I92"/>
      <c r="J92" t="s">
        <v>144</v>
      </c>
      <c r="K92" s="20">
        <v>1236.1199999999999</v>
      </c>
      <c r="L92" s="20">
        <v>0</v>
      </c>
      <c r="M92" s="5">
        <v>44957</v>
      </c>
    </row>
    <row r="93" spans="2:13" x14ac:dyDescent="0.3">
      <c r="B93"/>
      <c r="F93" t="s">
        <v>270</v>
      </c>
      <c r="G93" s="20">
        <v>845.92</v>
      </c>
      <c r="H93" s="5">
        <v>44957.89340277778</v>
      </c>
      <c r="I93"/>
      <c r="J93" t="s">
        <v>150</v>
      </c>
      <c r="K93" s="20">
        <v>845.92</v>
      </c>
      <c r="L93" s="20">
        <v>0</v>
      </c>
      <c r="M93" s="5">
        <v>44957</v>
      </c>
    </row>
    <row r="94" spans="2:13" x14ac:dyDescent="0.3">
      <c r="B94"/>
      <c r="F94" t="s">
        <v>271</v>
      </c>
      <c r="G94" s="20">
        <v>3316.95</v>
      </c>
      <c r="H94" s="5">
        <v>44957.89403935185</v>
      </c>
      <c r="I94"/>
      <c r="J94" t="s">
        <v>272</v>
      </c>
      <c r="K94" s="20">
        <v>3316.95</v>
      </c>
      <c r="L94" s="20">
        <v>0</v>
      </c>
      <c r="M94" s="5">
        <v>44957</v>
      </c>
    </row>
    <row r="95" spans="2:13" x14ac:dyDescent="0.3">
      <c r="B95"/>
      <c r="F95" t="s">
        <v>273</v>
      </c>
      <c r="G95" s="20">
        <v>7681.73</v>
      </c>
      <c r="H95" s="5">
        <v>44957.901238425926</v>
      </c>
      <c r="I95"/>
      <c r="J95" t="s">
        <v>156</v>
      </c>
      <c r="K95" s="20">
        <v>7681.73</v>
      </c>
      <c r="L95" s="20">
        <v>0</v>
      </c>
      <c r="M95" s="5">
        <v>44957</v>
      </c>
    </row>
    <row r="96" spans="2:13" x14ac:dyDescent="0.3">
      <c r="B96"/>
      <c r="F96" t="s">
        <v>278</v>
      </c>
      <c r="G96" s="20">
        <v>123.8</v>
      </c>
      <c r="H96" s="5">
        <v>44959</v>
      </c>
      <c r="I96"/>
      <c r="J96" t="s">
        <v>343</v>
      </c>
      <c r="K96" s="20">
        <v>123.8</v>
      </c>
      <c r="L96" s="20">
        <v>0</v>
      </c>
      <c r="M96" s="5">
        <v>44959</v>
      </c>
    </row>
    <row r="97" spans="1:13" x14ac:dyDescent="0.3">
      <c r="B97"/>
      <c r="F97" t="s">
        <v>279</v>
      </c>
      <c r="G97" s="20">
        <v>1377.07</v>
      </c>
      <c r="H97" s="5">
        <v>44959</v>
      </c>
      <c r="I97"/>
      <c r="J97" t="s">
        <v>147</v>
      </c>
      <c r="K97" s="20">
        <v>1377.07</v>
      </c>
      <c r="L97" s="20">
        <v>0</v>
      </c>
      <c r="M97" s="5">
        <v>44959</v>
      </c>
    </row>
    <row r="98" spans="1:13" x14ac:dyDescent="0.3">
      <c r="B98"/>
      <c r="F98" t="s">
        <v>280</v>
      </c>
      <c r="G98" s="20">
        <v>1493.84</v>
      </c>
      <c r="H98" s="5">
        <v>44959</v>
      </c>
      <c r="I98"/>
      <c r="J98" t="s">
        <v>161</v>
      </c>
      <c r="K98" s="20">
        <v>1493.84</v>
      </c>
      <c r="L98" s="20">
        <v>0</v>
      </c>
      <c r="M98" s="5">
        <v>44959</v>
      </c>
    </row>
    <row r="99" spans="1:13" x14ac:dyDescent="0.3">
      <c r="B99"/>
      <c r="F99" t="s">
        <v>281</v>
      </c>
      <c r="G99" s="20">
        <v>3235.3</v>
      </c>
      <c r="H99" s="5">
        <v>44959</v>
      </c>
      <c r="I99"/>
      <c r="J99" t="s">
        <v>159</v>
      </c>
      <c r="K99" s="20">
        <v>3235.3</v>
      </c>
      <c r="L99" s="20">
        <v>0</v>
      </c>
      <c r="M99" s="5">
        <v>44959</v>
      </c>
    </row>
    <row r="100" spans="1:13" x14ac:dyDescent="0.3">
      <c r="B100"/>
      <c r="F100" t="s">
        <v>282</v>
      </c>
      <c r="G100" s="20">
        <v>149.9</v>
      </c>
      <c r="H100" s="5">
        <v>44960</v>
      </c>
      <c r="I100"/>
      <c r="J100" t="s">
        <v>344</v>
      </c>
      <c r="K100" s="20">
        <v>149.9</v>
      </c>
      <c r="L100" s="20">
        <v>0</v>
      </c>
      <c r="M100" s="5">
        <v>44960</v>
      </c>
    </row>
    <row r="101" spans="1:13" x14ac:dyDescent="0.3">
      <c r="B101"/>
      <c r="F101" t="s">
        <v>283</v>
      </c>
      <c r="G101" s="20">
        <v>19.059999999999999</v>
      </c>
      <c r="H101" s="5">
        <v>44961</v>
      </c>
      <c r="I101"/>
      <c r="J101" t="s">
        <v>345</v>
      </c>
      <c r="K101" s="20">
        <v>19.059999999999999</v>
      </c>
      <c r="L101" s="20">
        <v>0</v>
      </c>
      <c r="M101" s="5">
        <v>44961</v>
      </c>
    </row>
    <row r="102" spans="1:13" x14ac:dyDescent="0.3">
      <c r="B102"/>
      <c r="F102" t="s">
        <v>284</v>
      </c>
      <c r="G102" s="20">
        <v>428.32</v>
      </c>
      <c r="H102" s="5">
        <v>44964</v>
      </c>
      <c r="I102"/>
      <c r="J102" t="s">
        <v>346</v>
      </c>
      <c r="K102" s="20">
        <v>428.32</v>
      </c>
      <c r="L102" s="20">
        <v>0</v>
      </c>
      <c r="M102" s="5">
        <v>44964</v>
      </c>
    </row>
    <row r="103" spans="1:13" x14ac:dyDescent="0.3">
      <c r="B103"/>
      <c r="F103" t="s">
        <v>285</v>
      </c>
      <c r="G103" s="20">
        <v>4374.1400000000003</v>
      </c>
      <c r="H103" s="5">
        <v>44964</v>
      </c>
      <c r="I103"/>
      <c r="J103" t="s">
        <v>346</v>
      </c>
      <c r="K103" s="20">
        <v>4374.1400000000003</v>
      </c>
      <c r="L103" s="20">
        <v>0</v>
      </c>
      <c r="M103" s="5">
        <v>44964</v>
      </c>
    </row>
    <row r="104" spans="1:13" x14ac:dyDescent="0.3">
      <c r="B104"/>
      <c r="F104"/>
      <c r="G104">
        <v>0</v>
      </c>
      <c r="H104" s="5"/>
      <c r="I104"/>
      <c r="J104" t="s">
        <v>347</v>
      </c>
      <c r="K104" s="20">
        <v>0</v>
      </c>
      <c r="L104" s="20">
        <v>9945.83</v>
      </c>
      <c r="M104" s="5">
        <v>44965</v>
      </c>
    </row>
    <row r="105" spans="1:13" x14ac:dyDescent="0.3">
      <c r="B105"/>
      <c r="F105" t="s">
        <v>286</v>
      </c>
      <c r="G105" s="20">
        <v>264.45</v>
      </c>
      <c r="H105" s="5">
        <v>44965</v>
      </c>
      <c r="I105"/>
      <c r="J105" t="s">
        <v>150</v>
      </c>
      <c r="K105" s="20">
        <v>264.45</v>
      </c>
      <c r="L105" s="20">
        <v>0</v>
      </c>
      <c r="M105" s="5">
        <v>44965</v>
      </c>
    </row>
    <row r="106" spans="1:13" x14ac:dyDescent="0.3">
      <c r="B106"/>
      <c r="F106" t="s">
        <v>287</v>
      </c>
      <c r="G106" s="20">
        <v>1121.83</v>
      </c>
      <c r="H106" s="5">
        <v>44965</v>
      </c>
      <c r="I106"/>
      <c r="J106" t="s">
        <v>144</v>
      </c>
      <c r="K106" s="20">
        <v>1121.83</v>
      </c>
      <c r="L106" s="20">
        <v>0</v>
      </c>
      <c r="M106" s="5">
        <v>44965</v>
      </c>
    </row>
    <row r="107" spans="1:13" x14ac:dyDescent="0.3">
      <c r="B107"/>
      <c r="F107" t="s">
        <v>288</v>
      </c>
      <c r="G107" s="20">
        <v>1208.01</v>
      </c>
      <c r="H107" s="5">
        <v>44965</v>
      </c>
      <c r="I107"/>
      <c r="J107" t="s">
        <v>150</v>
      </c>
      <c r="K107" s="20">
        <v>1208.01</v>
      </c>
      <c r="L107" s="20">
        <v>0</v>
      </c>
      <c r="M107" s="5">
        <v>44965</v>
      </c>
    </row>
    <row r="108" spans="1:13" x14ac:dyDescent="0.3">
      <c r="B108"/>
      <c r="F108" t="s">
        <v>289</v>
      </c>
      <c r="G108" s="20">
        <v>2852.36</v>
      </c>
      <c r="H108" s="5">
        <v>44965</v>
      </c>
      <c r="I108"/>
      <c r="J108" t="s">
        <v>152</v>
      </c>
      <c r="K108" s="20">
        <v>2852.36</v>
      </c>
      <c r="L108" s="20">
        <v>0</v>
      </c>
      <c r="M108" s="5">
        <v>44965</v>
      </c>
    </row>
    <row r="109" spans="1:13" x14ac:dyDescent="0.3">
      <c r="B109"/>
      <c r="F109" t="s">
        <v>290</v>
      </c>
      <c r="G109" s="20">
        <v>2877.78</v>
      </c>
      <c r="H109" s="5">
        <v>44965</v>
      </c>
      <c r="I109"/>
      <c r="J109" t="s">
        <v>144</v>
      </c>
      <c r="K109" s="20">
        <v>2877.78</v>
      </c>
      <c r="L109" s="20">
        <v>0</v>
      </c>
      <c r="M109" s="5">
        <v>44965</v>
      </c>
    </row>
    <row r="110" spans="1:13" x14ac:dyDescent="0.3">
      <c r="A110" s="52"/>
      <c r="B110"/>
      <c r="F110" t="s">
        <v>291</v>
      </c>
      <c r="G110" s="20">
        <v>365.48</v>
      </c>
      <c r="H110" s="5">
        <v>44966</v>
      </c>
      <c r="I110"/>
      <c r="J110" t="s">
        <v>150</v>
      </c>
      <c r="K110" s="20">
        <v>365.48</v>
      </c>
      <c r="L110" s="20">
        <v>0</v>
      </c>
      <c r="M110" s="5">
        <v>44966</v>
      </c>
    </row>
    <row r="111" spans="1:13" x14ac:dyDescent="0.3">
      <c r="A111" s="52"/>
      <c r="B111"/>
      <c r="F111" t="s">
        <v>292</v>
      </c>
      <c r="G111" s="20">
        <v>1057.29</v>
      </c>
      <c r="H111" s="5">
        <v>44966</v>
      </c>
      <c r="I111"/>
      <c r="J111" t="s">
        <v>144</v>
      </c>
      <c r="K111" s="20">
        <v>1057.29</v>
      </c>
      <c r="L111" s="20">
        <v>0</v>
      </c>
      <c r="M111" s="5">
        <v>44966</v>
      </c>
    </row>
    <row r="112" spans="1:13" x14ac:dyDescent="0.3">
      <c r="B112"/>
      <c r="F112" t="s">
        <v>293</v>
      </c>
      <c r="G112" s="20">
        <v>1212.27</v>
      </c>
      <c r="H112" s="5">
        <v>44967</v>
      </c>
      <c r="I112"/>
      <c r="J112" t="s">
        <v>147</v>
      </c>
      <c r="K112" s="20">
        <v>1212.27</v>
      </c>
      <c r="L112" s="20">
        <v>0</v>
      </c>
      <c r="M112" s="5">
        <v>44967</v>
      </c>
    </row>
    <row r="113" spans="2:13" x14ac:dyDescent="0.3">
      <c r="B113"/>
      <c r="F113" t="s">
        <v>294</v>
      </c>
      <c r="G113" s="20">
        <v>1239.3499999999999</v>
      </c>
      <c r="H113" s="5">
        <v>44967</v>
      </c>
      <c r="I113"/>
      <c r="J113" t="s">
        <v>161</v>
      </c>
      <c r="K113" s="20">
        <v>1239.3499999999999</v>
      </c>
      <c r="L113" s="20">
        <v>0</v>
      </c>
      <c r="M113" s="5">
        <v>44967</v>
      </c>
    </row>
    <row r="114" spans="2:13" x14ac:dyDescent="0.3">
      <c r="B114"/>
      <c r="F114" t="s">
        <v>295</v>
      </c>
      <c r="G114" s="20">
        <v>65</v>
      </c>
      <c r="H114" s="5">
        <v>44970</v>
      </c>
      <c r="I114"/>
      <c r="J114" t="s">
        <v>348</v>
      </c>
      <c r="K114" s="20">
        <v>65</v>
      </c>
      <c r="L114" s="20">
        <v>0</v>
      </c>
      <c r="M114" s="5">
        <v>44970</v>
      </c>
    </row>
    <row r="115" spans="2:13" x14ac:dyDescent="0.3">
      <c r="B115"/>
      <c r="F115" t="s">
        <v>296</v>
      </c>
      <c r="G115" s="20">
        <v>234.93</v>
      </c>
      <c r="H115" s="5">
        <v>44970</v>
      </c>
      <c r="I115"/>
      <c r="J115" t="s">
        <v>349</v>
      </c>
      <c r="K115" s="20">
        <v>234.93</v>
      </c>
      <c r="L115" s="20">
        <v>0</v>
      </c>
      <c r="M115" s="5">
        <v>44970</v>
      </c>
    </row>
    <row r="116" spans="2:13" x14ac:dyDescent="0.3">
      <c r="B116"/>
      <c r="F116" t="s">
        <v>297</v>
      </c>
      <c r="G116" s="20">
        <v>1377.14</v>
      </c>
      <c r="H116" s="5">
        <v>44970</v>
      </c>
      <c r="I116"/>
      <c r="J116" t="s">
        <v>150</v>
      </c>
      <c r="K116" s="20">
        <v>1377.14</v>
      </c>
      <c r="L116" s="20">
        <v>0</v>
      </c>
      <c r="M116" s="5">
        <v>44970</v>
      </c>
    </row>
    <row r="117" spans="2:13" x14ac:dyDescent="0.3">
      <c r="B117"/>
      <c r="F117" t="s">
        <v>298</v>
      </c>
      <c r="G117" s="20">
        <v>1483.32</v>
      </c>
      <c r="H117" s="5">
        <v>44970</v>
      </c>
      <c r="I117"/>
      <c r="J117" t="s">
        <v>144</v>
      </c>
      <c r="K117" s="20">
        <v>1483.32</v>
      </c>
      <c r="L117" s="20">
        <v>0</v>
      </c>
      <c r="M117" s="5">
        <v>44970</v>
      </c>
    </row>
    <row r="118" spans="2:13" x14ac:dyDescent="0.3">
      <c r="B118"/>
      <c r="F118" t="s">
        <v>299</v>
      </c>
      <c r="G118" s="20">
        <v>48.12</v>
      </c>
      <c r="H118" s="5">
        <v>44971</v>
      </c>
      <c r="I118"/>
      <c r="J118" t="s">
        <v>350</v>
      </c>
      <c r="K118" s="20">
        <v>48.12</v>
      </c>
      <c r="L118" s="20">
        <v>0</v>
      </c>
      <c r="M118" s="5">
        <v>44971</v>
      </c>
    </row>
    <row r="119" spans="2:13" x14ac:dyDescent="0.3">
      <c r="B119"/>
      <c r="F119" t="s">
        <v>300</v>
      </c>
      <c r="G119" s="20">
        <v>1689.05</v>
      </c>
      <c r="H119" s="5">
        <v>44971</v>
      </c>
      <c r="I119"/>
      <c r="J119" t="s">
        <v>350</v>
      </c>
      <c r="K119" s="20">
        <v>1689.05</v>
      </c>
      <c r="L119" s="20">
        <v>0</v>
      </c>
      <c r="M119" s="5">
        <v>44971</v>
      </c>
    </row>
    <row r="120" spans="2:13" x14ac:dyDescent="0.3">
      <c r="B120"/>
      <c r="F120" t="s">
        <v>301</v>
      </c>
      <c r="G120" s="20">
        <v>89.98</v>
      </c>
      <c r="H120" s="5">
        <v>44973</v>
      </c>
      <c r="I120"/>
      <c r="J120" t="s">
        <v>184</v>
      </c>
      <c r="K120" s="20">
        <v>89.98</v>
      </c>
      <c r="L120" s="20">
        <v>0</v>
      </c>
      <c r="M120" s="5">
        <v>44973</v>
      </c>
    </row>
    <row r="121" spans="2:13" x14ac:dyDescent="0.3">
      <c r="B121"/>
      <c r="F121"/>
      <c r="G121">
        <v>0</v>
      </c>
      <c r="H121" s="5"/>
      <c r="I121"/>
      <c r="J121" t="s">
        <v>174</v>
      </c>
      <c r="K121" s="20">
        <v>0</v>
      </c>
      <c r="L121" s="20">
        <v>358.55</v>
      </c>
      <c r="M121" s="5">
        <v>44977</v>
      </c>
    </row>
    <row r="122" spans="2:13" x14ac:dyDescent="0.3">
      <c r="B122"/>
      <c r="F122" t="s">
        <v>302</v>
      </c>
      <c r="G122" s="20">
        <v>425.45</v>
      </c>
      <c r="H122" s="5">
        <v>44977</v>
      </c>
      <c r="I122"/>
      <c r="J122" t="s">
        <v>351</v>
      </c>
      <c r="K122" s="20">
        <v>425.45</v>
      </c>
      <c r="L122" s="20">
        <v>0</v>
      </c>
      <c r="M122" s="5">
        <v>44977</v>
      </c>
    </row>
    <row r="123" spans="2:13" x14ac:dyDescent="0.3">
      <c r="B123"/>
      <c r="F123" t="s">
        <v>303</v>
      </c>
      <c r="G123" s="20">
        <v>2391.9</v>
      </c>
      <c r="H123" s="5">
        <v>44977</v>
      </c>
      <c r="I123"/>
      <c r="J123" t="s">
        <v>144</v>
      </c>
      <c r="K123" s="20">
        <v>2391.9</v>
      </c>
      <c r="L123" s="20">
        <v>0</v>
      </c>
      <c r="M123" s="5">
        <v>44977</v>
      </c>
    </row>
    <row r="124" spans="2:13" x14ac:dyDescent="0.3">
      <c r="F124" t="s">
        <v>304</v>
      </c>
      <c r="G124" s="20">
        <v>2528.37</v>
      </c>
      <c r="H124" s="5">
        <v>44977</v>
      </c>
      <c r="I124"/>
      <c r="J124" t="s">
        <v>147</v>
      </c>
      <c r="K124" s="20">
        <v>2528.37</v>
      </c>
      <c r="L124" s="20">
        <v>0</v>
      </c>
      <c r="M124" s="5">
        <v>44977</v>
      </c>
    </row>
    <row r="125" spans="2:13" x14ac:dyDescent="0.3">
      <c r="F125" t="s">
        <v>305</v>
      </c>
      <c r="G125" s="20">
        <v>9997.64</v>
      </c>
      <c r="H125" s="5">
        <v>44977</v>
      </c>
      <c r="I125"/>
      <c r="J125" t="s">
        <v>156</v>
      </c>
      <c r="K125" s="20">
        <v>9997.64</v>
      </c>
      <c r="L125" s="20">
        <v>0</v>
      </c>
      <c r="M125" s="5">
        <v>44977</v>
      </c>
    </row>
    <row r="126" spans="2:13" x14ac:dyDescent="0.3">
      <c r="F126" t="s">
        <v>306</v>
      </c>
      <c r="G126" s="20">
        <v>493.42</v>
      </c>
      <c r="H126" s="5">
        <v>44978</v>
      </c>
      <c r="I126"/>
      <c r="J126" t="s">
        <v>352</v>
      </c>
      <c r="K126" s="20">
        <v>493.42</v>
      </c>
      <c r="L126" s="20">
        <v>0</v>
      </c>
      <c r="M126" s="5">
        <v>44978</v>
      </c>
    </row>
    <row r="127" spans="2:13" x14ac:dyDescent="0.3">
      <c r="F127" t="s">
        <v>307</v>
      </c>
      <c r="G127" s="20">
        <v>1957.31</v>
      </c>
      <c r="H127" s="5">
        <v>44978</v>
      </c>
      <c r="I127"/>
      <c r="J127" t="s">
        <v>352</v>
      </c>
      <c r="K127" s="20">
        <v>1957.31</v>
      </c>
      <c r="L127" s="20">
        <v>0</v>
      </c>
      <c r="M127" s="5">
        <v>44978</v>
      </c>
    </row>
    <row r="128" spans="2:13" x14ac:dyDescent="0.3">
      <c r="F128" t="s">
        <v>308</v>
      </c>
      <c r="G128" s="20">
        <v>204.95</v>
      </c>
      <c r="H128" s="5">
        <v>44980</v>
      </c>
      <c r="I128"/>
      <c r="J128" t="s">
        <v>353</v>
      </c>
      <c r="K128" s="20">
        <v>204.95</v>
      </c>
      <c r="L128" s="20">
        <v>0</v>
      </c>
      <c r="M128" s="5">
        <v>44980</v>
      </c>
    </row>
    <row r="129" spans="6:13" x14ac:dyDescent="0.3">
      <c r="F129" t="s">
        <v>309</v>
      </c>
      <c r="G129" s="20">
        <v>211.77</v>
      </c>
      <c r="H129" s="5">
        <v>44980</v>
      </c>
      <c r="I129"/>
      <c r="J129" t="s">
        <v>354</v>
      </c>
      <c r="K129" s="20">
        <v>211.77</v>
      </c>
      <c r="L129" s="20">
        <v>0</v>
      </c>
      <c r="M129" s="5">
        <v>44980</v>
      </c>
    </row>
    <row r="130" spans="6:13" x14ac:dyDescent="0.3">
      <c r="F130" t="s">
        <v>310</v>
      </c>
      <c r="G130" s="20">
        <v>225.5</v>
      </c>
      <c r="H130" s="5">
        <v>44980</v>
      </c>
      <c r="I130"/>
      <c r="J130" t="s">
        <v>355</v>
      </c>
      <c r="K130" s="20">
        <v>225.5</v>
      </c>
      <c r="L130" s="20">
        <v>0</v>
      </c>
      <c r="M130" s="5">
        <v>44980</v>
      </c>
    </row>
    <row r="131" spans="6:13" x14ac:dyDescent="0.3">
      <c r="F131" t="s">
        <v>311</v>
      </c>
      <c r="G131" s="20">
        <v>239.26</v>
      </c>
      <c r="H131" s="5">
        <v>44980</v>
      </c>
      <c r="I131"/>
      <c r="J131" t="s">
        <v>356</v>
      </c>
      <c r="K131" s="20">
        <v>239.26</v>
      </c>
      <c r="L131" s="20">
        <v>0</v>
      </c>
      <c r="M131" s="5">
        <v>44980</v>
      </c>
    </row>
    <row r="132" spans="6:13" x14ac:dyDescent="0.3">
      <c r="F132" t="s">
        <v>312</v>
      </c>
      <c r="G132" s="20">
        <v>253.84</v>
      </c>
      <c r="H132" s="5">
        <v>44980</v>
      </c>
      <c r="I132"/>
      <c r="J132" t="s">
        <v>357</v>
      </c>
      <c r="K132" s="20">
        <v>253.84</v>
      </c>
      <c r="L132" s="20">
        <v>0</v>
      </c>
      <c r="M132" s="5">
        <v>44980</v>
      </c>
    </row>
    <row r="133" spans="6:13" x14ac:dyDescent="0.3">
      <c r="F133" t="s">
        <v>313</v>
      </c>
      <c r="G133" s="20">
        <v>260</v>
      </c>
      <c r="H133" s="5">
        <v>44980</v>
      </c>
      <c r="I133"/>
      <c r="J133" t="s">
        <v>358</v>
      </c>
      <c r="K133" s="20">
        <v>260</v>
      </c>
      <c r="L133" s="20">
        <v>0</v>
      </c>
      <c r="M133" s="5">
        <v>44980</v>
      </c>
    </row>
    <row r="134" spans="6:13" x14ac:dyDescent="0.3">
      <c r="F134" t="s">
        <v>314</v>
      </c>
      <c r="G134" s="20">
        <v>305.93</v>
      </c>
      <c r="H134" s="5">
        <v>44980</v>
      </c>
      <c r="I134"/>
      <c r="J134" t="s">
        <v>359</v>
      </c>
      <c r="K134" s="20">
        <v>305.93</v>
      </c>
      <c r="L134" s="20">
        <v>0</v>
      </c>
      <c r="M134" s="5">
        <v>44980</v>
      </c>
    </row>
    <row r="135" spans="6:13" x14ac:dyDescent="0.3">
      <c r="F135" t="s">
        <v>315</v>
      </c>
      <c r="G135" s="20">
        <v>350.98</v>
      </c>
      <c r="H135" s="5">
        <v>44980</v>
      </c>
      <c r="I135"/>
      <c r="J135" t="s">
        <v>360</v>
      </c>
      <c r="K135" s="20">
        <v>350.98</v>
      </c>
      <c r="L135" s="20">
        <v>0</v>
      </c>
      <c r="M135" s="5">
        <v>44980</v>
      </c>
    </row>
    <row r="136" spans="6:13" x14ac:dyDescent="0.3">
      <c r="F136" t="s">
        <v>316</v>
      </c>
      <c r="G136" s="20">
        <v>356.48</v>
      </c>
      <c r="H136" s="5">
        <v>44980</v>
      </c>
      <c r="I136"/>
      <c r="J136" t="s">
        <v>361</v>
      </c>
      <c r="K136" s="20">
        <v>356.48</v>
      </c>
      <c r="L136" s="20">
        <v>0</v>
      </c>
      <c r="M136" s="5">
        <v>44980</v>
      </c>
    </row>
    <row r="137" spans="6:13" x14ac:dyDescent="0.3">
      <c r="F137" t="s">
        <v>317</v>
      </c>
      <c r="G137" s="20">
        <v>362.49</v>
      </c>
      <c r="H137" s="5">
        <v>44980</v>
      </c>
      <c r="I137"/>
      <c r="J137" t="s">
        <v>147</v>
      </c>
      <c r="K137" s="20">
        <v>362.49</v>
      </c>
      <c r="L137" s="20">
        <v>0</v>
      </c>
      <c r="M137" s="5">
        <v>44980</v>
      </c>
    </row>
    <row r="138" spans="6:13" x14ac:dyDescent="0.3">
      <c r="F138" t="s">
        <v>318</v>
      </c>
      <c r="G138" s="20">
        <v>367.48</v>
      </c>
      <c r="H138" s="5">
        <v>44980</v>
      </c>
      <c r="I138"/>
      <c r="J138" t="s">
        <v>362</v>
      </c>
      <c r="K138" s="20">
        <v>367.48</v>
      </c>
      <c r="L138" s="20">
        <v>0</v>
      </c>
      <c r="M138" s="5">
        <v>44980</v>
      </c>
    </row>
    <row r="139" spans="6:13" x14ac:dyDescent="0.3">
      <c r="F139" t="s">
        <v>319</v>
      </c>
      <c r="G139" s="20">
        <v>372.65</v>
      </c>
      <c r="H139" s="5">
        <v>44980</v>
      </c>
      <c r="I139"/>
      <c r="J139" t="s">
        <v>363</v>
      </c>
      <c r="K139" s="20">
        <v>372.65</v>
      </c>
      <c r="L139" s="20">
        <v>0</v>
      </c>
      <c r="M139" s="5">
        <v>44980</v>
      </c>
    </row>
    <row r="140" spans="6:13" x14ac:dyDescent="0.3">
      <c r="F140" t="s">
        <v>320</v>
      </c>
      <c r="G140" s="20">
        <v>392.62</v>
      </c>
      <c r="H140" s="5">
        <v>44980</v>
      </c>
      <c r="I140"/>
      <c r="J140" t="s">
        <v>364</v>
      </c>
      <c r="K140" s="20">
        <v>392.62</v>
      </c>
      <c r="L140" s="20">
        <v>0</v>
      </c>
      <c r="M140" s="5">
        <v>44980</v>
      </c>
    </row>
    <row r="141" spans="6:13" x14ac:dyDescent="0.3">
      <c r="F141" t="s">
        <v>321</v>
      </c>
      <c r="G141" s="20">
        <v>418.71</v>
      </c>
      <c r="H141" s="5">
        <v>44980</v>
      </c>
      <c r="I141"/>
      <c r="J141" t="s">
        <v>365</v>
      </c>
      <c r="K141" s="20">
        <v>418.71</v>
      </c>
      <c r="L141" s="20">
        <v>0</v>
      </c>
      <c r="M141" s="5">
        <v>44980</v>
      </c>
    </row>
    <row r="142" spans="6:13" x14ac:dyDescent="0.3">
      <c r="F142" t="s">
        <v>322</v>
      </c>
      <c r="G142" s="20">
        <v>428.44</v>
      </c>
      <c r="H142" s="5">
        <v>44980</v>
      </c>
      <c r="I142"/>
      <c r="J142" t="s">
        <v>150</v>
      </c>
      <c r="K142" s="20">
        <v>428.44</v>
      </c>
      <c r="L142" s="20">
        <v>0</v>
      </c>
      <c r="M142" s="5">
        <v>44980</v>
      </c>
    </row>
    <row r="143" spans="6:13" x14ac:dyDescent="0.3">
      <c r="F143" t="s">
        <v>323</v>
      </c>
      <c r="G143" s="20">
        <v>437.9</v>
      </c>
      <c r="H143" s="5">
        <v>44980</v>
      </c>
      <c r="I143"/>
      <c r="J143" t="s">
        <v>366</v>
      </c>
      <c r="K143" s="20">
        <v>437.9</v>
      </c>
      <c r="L143" s="20">
        <v>0</v>
      </c>
      <c r="M143" s="5">
        <v>44980</v>
      </c>
    </row>
    <row r="144" spans="6:13" x14ac:dyDescent="0.3">
      <c r="F144" t="s">
        <v>324</v>
      </c>
      <c r="G144" s="20">
        <v>445.4</v>
      </c>
      <c r="H144" s="5">
        <v>44980</v>
      </c>
      <c r="I144"/>
      <c r="J144" t="s">
        <v>367</v>
      </c>
      <c r="K144" s="20">
        <v>445.4</v>
      </c>
      <c r="L144" s="20">
        <v>0</v>
      </c>
      <c r="M144" s="5">
        <v>44980</v>
      </c>
    </row>
    <row r="145" spans="6:13" x14ac:dyDescent="0.3">
      <c r="F145" t="s">
        <v>325</v>
      </c>
      <c r="G145" s="20">
        <v>465.72</v>
      </c>
      <c r="H145" s="5">
        <v>44980</v>
      </c>
      <c r="I145"/>
      <c r="J145" t="s">
        <v>368</v>
      </c>
      <c r="K145" s="20">
        <v>465.72</v>
      </c>
      <c r="L145" s="20">
        <v>0</v>
      </c>
      <c r="M145" s="5">
        <v>44980</v>
      </c>
    </row>
    <row r="146" spans="6:13" x14ac:dyDescent="0.3">
      <c r="F146" t="s">
        <v>326</v>
      </c>
      <c r="G146" s="20">
        <v>515.75</v>
      </c>
      <c r="H146" s="5">
        <v>44980</v>
      </c>
      <c r="I146"/>
      <c r="J146" t="s">
        <v>369</v>
      </c>
      <c r="K146" s="20">
        <v>515.75</v>
      </c>
      <c r="L146" s="20">
        <v>0</v>
      </c>
      <c r="M146" s="5">
        <v>44980</v>
      </c>
    </row>
    <row r="147" spans="6:13" x14ac:dyDescent="0.3">
      <c r="F147" t="s">
        <v>327</v>
      </c>
      <c r="G147" s="20">
        <v>868.85</v>
      </c>
      <c r="H147" s="5">
        <v>44980</v>
      </c>
      <c r="I147"/>
      <c r="J147" t="s">
        <v>370</v>
      </c>
      <c r="K147" s="20">
        <v>868.85</v>
      </c>
      <c r="L147" s="20">
        <v>0</v>
      </c>
      <c r="M147" s="5">
        <v>44980</v>
      </c>
    </row>
    <row r="148" spans="6:13" x14ac:dyDescent="0.3">
      <c r="F148" t="s">
        <v>328</v>
      </c>
      <c r="G148" s="20">
        <v>1260</v>
      </c>
      <c r="H148" s="5">
        <v>44980</v>
      </c>
      <c r="I148"/>
      <c r="J148" t="s">
        <v>144</v>
      </c>
      <c r="K148" s="20">
        <v>1260</v>
      </c>
      <c r="L148" s="20">
        <v>0</v>
      </c>
      <c r="M148" s="5">
        <v>44980</v>
      </c>
    </row>
    <row r="149" spans="6:13" x14ac:dyDescent="0.3">
      <c r="F149" t="s">
        <v>329</v>
      </c>
      <c r="G149" s="20">
        <v>1299.03</v>
      </c>
      <c r="H149" s="5">
        <v>44980</v>
      </c>
      <c r="I149"/>
      <c r="J149" t="s">
        <v>144</v>
      </c>
      <c r="K149" s="20">
        <v>1299.03</v>
      </c>
      <c r="L149" s="20">
        <v>0</v>
      </c>
      <c r="M149" s="5">
        <v>44980</v>
      </c>
    </row>
    <row r="150" spans="6:13" x14ac:dyDescent="0.3">
      <c r="F150" t="s">
        <v>330</v>
      </c>
      <c r="G150" s="20">
        <v>1382.14</v>
      </c>
      <c r="H150" s="5">
        <v>44980</v>
      </c>
      <c r="I150"/>
      <c r="J150" t="s">
        <v>150</v>
      </c>
      <c r="K150" s="20">
        <v>1382.14</v>
      </c>
      <c r="L150" s="20">
        <v>0</v>
      </c>
      <c r="M150" s="5">
        <v>44980</v>
      </c>
    </row>
    <row r="151" spans="6:13" x14ac:dyDescent="0.3">
      <c r="F151" t="s">
        <v>331</v>
      </c>
      <c r="G151" s="20">
        <v>1868.09</v>
      </c>
      <c r="H151" s="5">
        <v>44980</v>
      </c>
      <c r="I151"/>
      <c r="J151" t="s">
        <v>150</v>
      </c>
      <c r="K151" s="20">
        <v>1868.09</v>
      </c>
      <c r="L151" s="20">
        <v>0</v>
      </c>
      <c r="M151" s="5">
        <v>44980</v>
      </c>
    </row>
    <row r="152" spans="6:13" x14ac:dyDescent="0.3">
      <c r="F152" t="s">
        <v>332</v>
      </c>
      <c r="G152" s="20">
        <v>222.97</v>
      </c>
      <c r="H152" s="5">
        <v>44985</v>
      </c>
      <c r="I152"/>
      <c r="J152" t="s">
        <v>371</v>
      </c>
      <c r="K152" s="20">
        <v>222.97</v>
      </c>
      <c r="L152" s="20">
        <v>0</v>
      </c>
      <c r="M152" s="5">
        <v>44985</v>
      </c>
    </row>
    <row r="153" spans="6:13" x14ac:dyDescent="0.3">
      <c r="F153" t="s">
        <v>333</v>
      </c>
      <c r="G153" s="20">
        <v>262.44</v>
      </c>
      <c r="H153" s="5">
        <v>44985</v>
      </c>
      <c r="I153"/>
      <c r="J153" t="s">
        <v>372</v>
      </c>
      <c r="K153" s="20">
        <v>262.44</v>
      </c>
      <c r="L153" s="20">
        <v>0</v>
      </c>
      <c r="M153" s="5">
        <v>44985</v>
      </c>
    </row>
    <row r="154" spans="6:13" x14ac:dyDescent="0.3">
      <c r="F154" t="s">
        <v>334</v>
      </c>
      <c r="G154" s="20">
        <v>360.67</v>
      </c>
      <c r="H154" s="5">
        <v>44985</v>
      </c>
      <c r="I154"/>
      <c r="J154" t="s">
        <v>373</v>
      </c>
      <c r="K154" s="20">
        <v>360.67</v>
      </c>
      <c r="L154" s="20">
        <v>0</v>
      </c>
      <c r="M154" s="5">
        <v>44985</v>
      </c>
    </row>
    <row r="155" spans="6:13" x14ac:dyDescent="0.3">
      <c r="F155" t="s">
        <v>335</v>
      </c>
      <c r="G155" s="20">
        <v>494.97</v>
      </c>
      <c r="H155" s="5">
        <v>44985</v>
      </c>
      <c r="I155"/>
      <c r="J155" t="s">
        <v>150</v>
      </c>
      <c r="K155" s="20">
        <v>494.97</v>
      </c>
      <c r="L155" s="20">
        <v>0</v>
      </c>
      <c r="M155" s="5">
        <v>44985</v>
      </c>
    </row>
    <row r="156" spans="6:13" x14ac:dyDescent="0.3">
      <c r="F156" t="s">
        <v>336</v>
      </c>
      <c r="G156" s="20">
        <v>521.99</v>
      </c>
      <c r="H156" s="5">
        <v>44985</v>
      </c>
      <c r="I156"/>
      <c r="J156" t="s">
        <v>150</v>
      </c>
      <c r="K156" s="20">
        <v>521.99</v>
      </c>
      <c r="L156" s="20">
        <v>0</v>
      </c>
      <c r="M156" s="5">
        <v>44985</v>
      </c>
    </row>
    <row r="157" spans="6:13" x14ac:dyDescent="0.3">
      <c r="F157" t="s">
        <v>337</v>
      </c>
      <c r="G157" s="20">
        <v>952.34</v>
      </c>
      <c r="H157" s="5">
        <v>44985</v>
      </c>
      <c r="I157"/>
      <c r="J157" t="s">
        <v>144</v>
      </c>
      <c r="K157" s="20">
        <v>952.34</v>
      </c>
      <c r="L157" s="20">
        <v>0</v>
      </c>
      <c r="M157" s="5">
        <v>44985</v>
      </c>
    </row>
    <row r="158" spans="6:13" x14ac:dyDescent="0.3">
      <c r="F158" t="s">
        <v>338</v>
      </c>
      <c r="G158" s="20">
        <v>1009.33</v>
      </c>
      <c r="H158" s="5">
        <v>44985</v>
      </c>
      <c r="I158"/>
      <c r="J158" t="s">
        <v>374</v>
      </c>
      <c r="K158" s="20">
        <v>1009.33</v>
      </c>
      <c r="L158" s="20">
        <v>0</v>
      </c>
      <c r="M158" s="5">
        <v>44985</v>
      </c>
    </row>
    <row r="159" spans="6:13" x14ac:dyDescent="0.3">
      <c r="F159" t="s">
        <v>339</v>
      </c>
      <c r="G159" s="20">
        <v>3079.39</v>
      </c>
      <c r="H159" s="5">
        <v>44985</v>
      </c>
      <c r="I159"/>
      <c r="J159" t="s">
        <v>374</v>
      </c>
      <c r="K159" s="20">
        <v>3079.39</v>
      </c>
      <c r="L159" s="20">
        <v>0</v>
      </c>
      <c r="M159" s="5">
        <v>44985</v>
      </c>
    </row>
    <row r="160" spans="6:13" x14ac:dyDescent="0.3">
      <c r="F160" t="s">
        <v>340</v>
      </c>
      <c r="G160" s="20">
        <v>10</v>
      </c>
      <c r="H160" s="5">
        <v>44986</v>
      </c>
      <c r="I160"/>
      <c r="J160" t="s">
        <v>184</v>
      </c>
      <c r="K160" s="20">
        <v>10</v>
      </c>
      <c r="L160" s="20">
        <v>0</v>
      </c>
      <c r="M160" s="5">
        <v>44986</v>
      </c>
    </row>
    <row r="161" spans="6:13" x14ac:dyDescent="0.3">
      <c r="F161" t="s">
        <v>341</v>
      </c>
      <c r="G161" s="20">
        <v>906.88</v>
      </c>
      <c r="H161" s="5">
        <v>44986</v>
      </c>
      <c r="I161"/>
      <c r="J161" t="s">
        <v>375</v>
      </c>
      <c r="K161" s="20">
        <v>906.88</v>
      </c>
      <c r="L161" s="20">
        <v>0</v>
      </c>
      <c r="M161" s="5">
        <v>44986</v>
      </c>
    </row>
    <row r="162" spans="6:13" x14ac:dyDescent="0.3">
      <c r="F162" t="s">
        <v>342</v>
      </c>
      <c r="G162" s="20">
        <v>984.98</v>
      </c>
      <c r="H162" s="5">
        <v>44986</v>
      </c>
      <c r="I162"/>
      <c r="J162" t="s">
        <v>144</v>
      </c>
      <c r="K162" s="20">
        <v>984.98</v>
      </c>
      <c r="L162" s="20">
        <v>0</v>
      </c>
      <c r="M162" s="5">
        <v>44986</v>
      </c>
    </row>
    <row r="163" spans="6:13" x14ac:dyDescent="0.3">
      <c r="F163" t="s">
        <v>380</v>
      </c>
      <c r="G163" s="20">
        <v>585.49</v>
      </c>
      <c r="H163" s="5">
        <v>44991</v>
      </c>
      <c r="I163"/>
      <c r="J163" t="s">
        <v>150</v>
      </c>
      <c r="K163" s="20">
        <v>585.49</v>
      </c>
      <c r="L163" s="20">
        <v>0</v>
      </c>
      <c r="M163" s="5">
        <v>44991</v>
      </c>
    </row>
    <row r="164" spans="6:13" x14ac:dyDescent="0.3">
      <c r="F164" t="s">
        <v>381</v>
      </c>
      <c r="G164" s="20">
        <v>612.99</v>
      </c>
      <c r="H164" s="5">
        <v>44991</v>
      </c>
      <c r="J164" t="s">
        <v>150</v>
      </c>
      <c r="K164" s="20">
        <v>612.99</v>
      </c>
      <c r="L164" s="20">
        <v>0</v>
      </c>
      <c r="M164" s="5">
        <v>44991</v>
      </c>
    </row>
    <row r="165" spans="6:13" x14ac:dyDescent="0.3">
      <c r="F165" t="s">
        <v>382</v>
      </c>
      <c r="G165" s="20">
        <v>988.88</v>
      </c>
      <c r="H165" s="5">
        <v>44991</v>
      </c>
      <c r="J165" t="s">
        <v>144</v>
      </c>
      <c r="K165" s="20">
        <v>988.88</v>
      </c>
      <c r="L165" s="20">
        <v>0</v>
      </c>
      <c r="M165" s="5">
        <v>44991</v>
      </c>
    </row>
    <row r="166" spans="6:13" x14ac:dyDescent="0.3">
      <c r="F166" t="s">
        <v>383</v>
      </c>
      <c r="G166" s="20">
        <v>1288.53</v>
      </c>
      <c r="H166" s="5">
        <v>44991</v>
      </c>
      <c r="J166" t="s">
        <v>147</v>
      </c>
      <c r="K166" s="20">
        <v>1288.53</v>
      </c>
      <c r="L166" s="20">
        <v>0</v>
      </c>
      <c r="M166" s="5">
        <v>44991</v>
      </c>
    </row>
    <row r="167" spans="6:13" x14ac:dyDescent="0.3">
      <c r="F167" t="s">
        <v>384</v>
      </c>
      <c r="G167" s="20">
        <v>1995.22</v>
      </c>
      <c r="H167" s="5">
        <v>44991</v>
      </c>
      <c r="J167" t="s">
        <v>161</v>
      </c>
      <c r="K167" s="20">
        <v>1995.22</v>
      </c>
      <c r="L167" s="20">
        <v>0</v>
      </c>
      <c r="M167" s="5">
        <v>44991</v>
      </c>
    </row>
    <row r="168" spans="6:13" x14ac:dyDescent="0.3">
      <c r="F168" t="s">
        <v>385</v>
      </c>
      <c r="G168" s="20">
        <v>2266.9</v>
      </c>
      <c r="H168" s="5">
        <v>44991</v>
      </c>
      <c r="J168" t="s">
        <v>152</v>
      </c>
      <c r="K168" s="20">
        <v>2266.9</v>
      </c>
      <c r="L168" s="20">
        <v>0</v>
      </c>
      <c r="M168" s="5">
        <v>44991</v>
      </c>
    </row>
    <row r="169" spans="6:13" x14ac:dyDescent="0.3">
      <c r="F169" t="s">
        <v>386</v>
      </c>
      <c r="G169" s="20">
        <v>2994.44</v>
      </c>
      <c r="H169" s="5">
        <v>44991</v>
      </c>
      <c r="J169" t="s">
        <v>159</v>
      </c>
      <c r="K169" s="20">
        <v>2994.44</v>
      </c>
      <c r="L169" s="20">
        <v>0</v>
      </c>
      <c r="M169" s="5">
        <v>44991</v>
      </c>
    </row>
    <row r="170" spans="6:13" x14ac:dyDescent="0.3">
      <c r="F170" t="s">
        <v>387</v>
      </c>
      <c r="G170" s="20">
        <v>117.06</v>
      </c>
      <c r="H170" s="5">
        <v>44992</v>
      </c>
      <c r="J170" t="s">
        <v>513</v>
      </c>
      <c r="K170" s="20">
        <v>117.06</v>
      </c>
      <c r="L170" s="20">
        <v>0</v>
      </c>
      <c r="M170" s="5">
        <v>44992</v>
      </c>
    </row>
    <row r="171" spans="6:13" x14ac:dyDescent="0.3">
      <c r="F171" t="s">
        <v>388</v>
      </c>
      <c r="G171" s="20">
        <v>3301.41</v>
      </c>
      <c r="H171" s="5">
        <v>44992</v>
      </c>
      <c r="J171" t="s">
        <v>513</v>
      </c>
      <c r="K171" s="20">
        <v>3301.41</v>
      </c>
      <c r="L171" s="20">
        <v>0</v>
      </c>
      <c r="M171" s="5">
        <v>44992</v>
      </c>
    </row>
    <row r="172" spans="6:13" x14ac:dyDescent="0.3">
      <c r="F172" t="s">
        <v>389</v>
      </c>
      <c r="G172" s="20">
        <v>673.46</v>
      </c>
      <c r="H172" s="5">
        <v>44993</v>
      </c>
      <c r="J172" t="s">
        <v>150</v>
      </c>
      <c r="K172" s="20">
        <v>673.46</v>
      </c>
      <c r="L172" s="20">
        <v>0</v>
      </c>
      <c r="M172" s="5">
        <v>44993</v>
      </c>
    </row>
    <row r="173" spans="6:13" x14ac:dyDescent="0.3">
      <c r="F173" t="s">
        <v>390</v>
      </c>
      <c r="G173" s="20">
        <v>1073.06</v>
      </c>
      <c r="H173" s="5">
        <v>44993</v>
      </c>
      <c r="J173" t="s">
        <v>514</v>
      </c>
      <c r="K173" s="20">
        <v>1073.06</v>
      </c>
      <c r="L173" s="20">
        <v>0</v>
      </c>
      <c r="M173" s="5">
        <v>44993</v>
      </c>
    </row>
    <row r="174" spans="6:13" x14ac:dyDescent="0.3">
      <c r="F174" t="s">
        <v>391</v>
      </c>
      <c r="G174" s="20">
        <v>1694.73</v>
      </c>
      <c r="H174" s="5">
        <v>44993</v>
      </c>
      <c r="J174" t="s">
        <v>515</v>
      </c>
      <c r="K174" s="20">
        <v>1694.73</v>
      </c>
      <c r="L174" s="20">
        <v>0</v>
      </c>
      <c r="M174" s="5">
        <v>44993</v>
      </c>
    </row>
    <row r="175" spans="6:13" x14ac:dyDescent="0.3">
      <c r="F175" t="s">
        <v>392</v>
      </c>
      <c r="G175" s="20">
        <v>5211.78</v>
      </c>
      <c r="H175" s="5">
        <v>44993</v>
      </c>
      <c r="J175" t="s">
        <v>174</v>
      </c>
      <c r="K175" s="20">
        <v>5211.78</v>
      </c>
      <c r="L175" s="20">
        <v>0</v>
      </c>
      <c r="M175" s="5">
        <v>44993</v>
      </c>
    </row>
    <row r="176" spans="6:13" x14ac:dyDescent="0.3">
      <c r="F176" t="s">
        <v>393</v>
      </c>
      <c r="G176" s="20">
        <v>2727.36</v>
      </c>
      <c r="H176" s="5">
        <v>44999</v>
      </c>
      <c r="J176" t="s">
        <v>516</v>
      </c>
      <c r="K176" s="20">
        <v>2727.36</v>
      </c>
      <c r="L176" s="20">
        <v>0</v>
      </c>
      <c r="M176" s="5">
        <v>44999</v>
      </c>
    </row>
    <row r="177" spans="6:13" x14ac:dyDescent="0.3">
      <c r="G177" s="33">
        <v>0</v>
      </c>
      <c r="J177" t="s">
        <v>517</v>
      </c>
      <c r="K177" s="20">
        <v>0</v>
      </c>
      <c r="L177" s="20">
        <v>448.75</v>
      </c>
      <c r="M177" s="5">
        <v>45000</v>
      </c>
    </row>
    <row r="178" spans="6:13" x14ac:dyDescent="0.3">
      <c r="F178" t="s">
        <v>394</v>
      </c>
      <c r="G178" s="20">
        <v>861.44</v>
      </c>
      <c r="H178" s="5">
        <v>45000</v>
      </c>
      <c r="J178" t="s">
        <v>150</v>
      </c>
      <c r="K178" s="20">
        <v>861.44</v>
      </c>
      <c r="L178" s="20">
        <v>0</v>
      </c>
      <c r="M178" s="5">
        <v>45000</v>
      </c>
    </row>
    <row r="179" spans="6:13" x14ac:dyDescent="0.3">
      <c r="F179" t="s">
        <v>395</v>
      </c>
      <c r="G179" s="20">
        <v>997.91</v>
      </c>
      <c r="H179" s="5">
        <v>45000</v>
      </c>
      <c r="J179" t="s">
        <v>144</v>
      </c>
      <c r="K179" s="20">
        <v>997.91</v>
      </c>
      <c r="L179" s="20">
        <v>0</v>
      </c>
      <c r="M179" s="5">
        <v>45000</v>
      </c>
    </row>
    <row r="180" spans="6:13" x14ac:dyDescent="0.3">
      <c r="F180" t="s">
        <v>396</v>
      </c>
      <c r="G180" s="20">
        <v>2036.1</v>
      </c>
      <c r="H180" s="5">
        <v>45000</v>
      </c>
      <c r="J180" t="s">
        <v>147</v>
      </c>
      <c r="K180" s="20">
        <v>2036.1</v>
      </c>
      <c r="L180" s="20">
        <v>0</v>
      </c>
      <c r="M180" s="5">
        <v>45000</v>
      </c>
    </row>
    <row r="181" spans="6:13" x14ac:dyDescent="0.3">
      <c r="F181" t="s">
        <v>397</v>
      </c>
      <c r="G181" s="20">
        <v>6481.98</v>
      </c>
      <c r="H181" s="5">
        <v>45000</v>
      </c>
      <c r="J181" t="s">
        <v>518</v>
      </c>
      <c r="K181" s="20">
        <v>6481.98</v>
      </c>
      <c r="L181" s="20">
        <v>0</v>
      </c>
      <c r="M181" s="5">
        <v>45000</v>
      </c>
    </row>
    <row r="182" spans="6:13" x14ac:dyDescent="0.3">
      <c r="F182" t="s">
        <v>398</v>
      </c>
      <c r="G182" s="20">
        <v>1400</v>
      </c>
      <c r="H182" s="5">
        <v>45005</v>
      </c>
      <c r="J182" t="s">
        <v>519</v>
      </c>
      <c r="K182" s="20">
        <v>1400</v>
      </c>
      <c r="L182" s="20">
        <v>0</v>
      </c>
      <c r="M182" s="5">
        <v>45005</v>
      </c>
    </row>
    <row r="183" spans="6:13" x14ac:dyDescent="0.3">
      <c r="F183" t="s">
        <v>399</v>
      </c>
      <c r="G183" s="20">
        <v>900.75</v>
      </c>
      <c r="H183" s="5">
        <v>45006</v>
      </c>
      <c r="J183" t="s">
        <v>520</v>
      </c>
      <c r="K183" s="20">
        <v>900.75</v>
      </c>
      <c r="L183" s="20">
        <v>0</v>
      </c>
      <c r="M183" s="5">
        <v>45006</v>
      </c>
    </row>
    <row r="184" spans="6:13" x14ac:dyDescent="0.3">
      <c r="G184" s="33">
        <v>0</v>
      </c>
      <c r="J184" t="s">
        <v>199</v>
      </c>
      <c r="K184" s="20">
        <v>0</v>
      </c>
      <c r="L184" s="20">
        <v>0</v>
      </c>
      <c r="M184" s="5">
        <v>45007</v>
      </c>
    </row>
    <row r="185" spans="6:13" x14ac:dyDescent="0.3">
      <c r="F185" t="s">
        <v>400</v>
      </c>
      <c r="G185" s="20">
        <v>198.82</v>
      </c>
      <c r="H185" s="5">
        <v>45007</v>
      </c>
      <c r="J185" t="s">
        <v>521</v>
      </c>
      <c r="K185" s="20">
        <v>198.82</v>
      </c>
      <c r="L185" s="20">
        <v>0</v>
      </c>
      <c r="M185" s="5">
        <v>45007</v>
      </c>
    </row>
    <row r="186" spans="6:13" x14ac:dyDescent="0.3">
      <c r="F186" t="s">
        <v>401</v>
      </c>
      <c r="G186" s="20">
        <v>209.96</v>
      </c>
      <c r="H186" s="5">
        <v>45007</v>
      </c>
      <c r="J186" t="s">
        <v>349</v>
      </c>
      <c r="K186" s="20">
        <v>209.96</v>
      </c>
      <c r="L186" s="20">
        <v>0</v>
      </c>
      <c r="M186" s="5">
        <v>45007</v>
      </c>
    </row>
    <row r="187" spans="6:13" x14ac:dyDescent="0.3">
      <c r="F187" t="s">
        <v>402</v>
      </c>
      <c r="G187" s="20">
        <v>217.67</v>
      </c>
      <c r="H187" s="5">
        <v>45007</v>
      </c>
      <c r="J187" t="s">
        <v>522</v>
      </c>
      <c r="K187" s="20">
        <v>217.67</v>
      </c>
      <c r="L187" s="20">
        <v>0</v>
      </c>
      <c r="M187" s="5">
        <v>45007</v>
      </c>
    </row>
    <row r="188" spans="6:13" x14ac:dyDescent="0.3">
      <c r="F188" t="s">
        <v>403</v>
      </c>
      <c r="G188" s="20">
        <v>227.69</v>
      </c>
      <c r="H188" s="5">
        <v>45007</v>
      </c>
      <c r="J188" t="s">
        <v>523</v>
      </c>
      <c r="K188" s="20">
        <v>227.69</v>
      </c>
      <c r="L188" s="20">
        <v>0</v>
      </c>
      <c r="M188" s="5">
        <v>45007</v>
      </c>
    </row>
    <row r="189" spans="6:13" x14ac:dyDescent="0.3">
      <c r="F189" t="s">
        <v>404</v>
      </c>
      <c r="G189" s="20">
        <v>264.54000000000002</v>
      </c>
      <c r="H189" s="5">
        <v>45007</v>
      </c>
      <c r="J189" t="s">
        <v>524</v>
      </c>
      <c r="K189" s="20">
        <v>264.54000000000002</v>
      </c>
      <c r="L189" s="20">
        <v>0</v>
      </c>
      <c r="M189" s="5">
        <v>45007</v>
      </c>
    </row>
    <row r="190" spans="6:13" x14ac:dyDescent="0.3">
      <c r="F190" t="s">
        <v>405</v>
      </c>
      <c r="G190" s="20">
        <v>297.25</v>
      </c>
      <c r="H190" s="5">
        <v>45007</v>
      </c>
      <c r="J190" t="s">
        <v>525</v>
      </c>
      <c r="K190" s="20">
        <v>297.25</v>
      </c>
      <c r="L190" s="20">
        <v>0</v>
      </c>
      <c r="M190" s="5">
        <v>45007</v>
      </c>
    </row>
    <row r="191" spans="6:13" x14ac:dyDescent="0.3">
      <c r="F191" t="s">
        <v>406</v>
      </c>
      <c r="G191" s="20">
        <v>333.51</v>
      </c>
      <c r="H191" s="5">
        <v>45007</v>
      </c>
      <c r="J191" t="s">
        <v>526</v>
      </c>
      <c r="K191" s="20">
        <v>333.51</v>
      </c>
      <c r="L191" s="20">
        <v>0</v>
      </c>
      <c r="M191" s="5">
        <v>45007</v>
      </c>
    </row>
    <row r="192" spans="6:13" x14ac:dyDescent="0.3">
      <c r="F192" t="s">
        <v>407</v>
      </c>
      <c r="G192" s="20">
        <v>355.14</v>
      </c>
      <c r="H192" s="5">
        <v>45007</v>
      </c>
      <c r="J192" t="s">
        <v>527</v>
      </c>
      <c r="K192" s="20">
        <v>355.14</v>
      </c>
      <c r="L192" s="20">
        <v>0</v>
      </c>
      <c r="M192" s="5">
        <v>45007</v>
      </c>
    </row>
    <row r="193" spans="6:13" x14ac:dyDescent="0.3">
      <c r="F193" t="s">
        <v>408</v>
      </c>
      <c r="G193" s="20">
        <v>360</v>
      </c>
      <c r="H193" s="5">
        <v>45007</v>
      </c>
      <c r="J193" t="s">
        <v>528</v>
      </c>
      <c r="K193" s="20">
        <v>360</v>
      </c>
      <c r="L193" s="20">
        <v>0</v>
      </c>
      <c r="M193" s="5">
        <v>45007</v>
      </c>
    </row>
    <row r="194" spans="6:13" x14ac:dyDescent="0.3">
      <c r="F194" t="s">
        <v>409</v>
      </c>
      <c r="G194" s="20">
        <v>362.08</v>
      </c>
      <c r="H194" s="5">
        <v>45007</v>
      </c>
      <c r="J194" t="s">
        <v>529</v>
      </c>
      <c r="K194" s="20">
        <v>362.08</v>
      </c>
      <c r="L194" s="20">
        <v>0</v>
      </c>
      <c r="M194" s="5">
        <v>45007</v>
      </c>
    </row>
    <row r="195" spans="6:13" x14ac:dyDescent="0.3">
      <c r="F195" t="s">
        <v>410</v>
      </c>
      <c r="G195" s="20">
        <v>364.64</v>
      </c>
      <c r="H195" s="5">
        <v>45007</v>
      </c>
      <c r="J195" t="s">
        <v>530</v>
      </c>
      <c r="K195" s="20">
        <v>364.64</v>
      </c>
      <c r="L195" s="20">
        <v>0</v>
      </c>
      <c r="M195" s="5">
        <v>45007</v>
      </c>
    </row>
    <row r="196" spans="6:13" x14ac:dyDescent="0.3">
      <c r="F196" t="s">
        <v>411</v>
      </c>
      <c r="G196" s="20">
        <v>371.38</v>
      </c>
      <c r="H196" s="5">
        <v>45007</v>
      </c>
      <c r="J196" t="s">
        <v>531</v>
      </c>
      <c r="K196" s="20">
        <v>371.38</v>
      </c>
      <c r="L196" s="20">
        <v>0</v>
      </c>
      <c r="M196" s="5">
        <v>45007</v>
      </c>
    </row>
    <row r="197" spans="6:13" x14ac:dyDescent="0.3">
      <c r="F197" t="s">
        <v>412</v>
      </c>
      <c r="G197" s="20">
        <v>418.06</v>
      </c>
      <c r="H197" s="5">
        <v>45007</v>
      </c>
      <c r="J197" t="s">
        <v>532</v>
      </c>
      <c r="K197" s="20">
        <v>418.06</v>
      </c>
      <c r="L197" s="20">
        <v>0</v>
      </c>
      <c r="M197" s="5">
        <v>45007</v>
      </c>
    </row>
    <row r="198" spans="6:13" x14ac:dyDescent="0.3">
      <c r="F198" t="s">
        <v>413</v>
      </c>
      <c r="G198" s="20">
        <v>448.8</v>
      </c>
      <c r="H198" s="5">
        <v>45007</v>
      </c>
      <c r="J198" t="s">
        <v>533</v>
      </c>
      <c r="K198" s="20">
        <v>448.8</v>
      </c>
      <c r="L198" s="20">
        <v>0</v>
      </c>
      <c r="M198" s="5">
        <v>45007</v>
      </c>
    </row>
    <row r="199" spans="6:13" x14ac:dyDescent="0.3">
      <c r="F199" t="s">
        <v>414</v>
      </c>
      <c r="G199" s="20">
        <v>459.33</v>
      </c>
      <c r="H199" s="5">
        <v>45007</v>
      </c>
      <c r="J199" t="s">
        <v>534</v>
      </c>
      <c r="K199" s="20">
        <v>459.33</v>
      </c>
      <c r="L199" s="20">
        <v>0</v>
      </c>
      <c r="M199" s="5">
        <v>45007</v>
      </c>
    </row>
    <row r="200" spans="6:13" x14ac:dyDescent="0.3">
      <c r="F200" t="s">
        <v>415</v>
      </c>
      <c r="G200" s="20">
        <v>482.61</v>
      </c>
      <c r="H200" s="5">
        <v>45007</v>
      </c>
      <c r="J200" t="s">
        <v>535</v>
      </c>
      <c r="K200" s="20">
        <v>482.61</v>
      </c>
      <c r="L200" s="20">
        <v>0</v>
      </c>
      <c r="M200" s="5">
        <v>45007</v>
      </c>
    </row>
    <row r="201" spans="6:13" x14ac:dyDescent="0.3">
      <c r="F201" t="s">
        <v>416</v>
      </c>
      <c r="G201" s="20">
        <v>482.71</v>
      </c>
      <c r="H201" s="5">
        <v>45007</v>
      </c>
      <c r="J201" t="s">
        <v>536</v>
      </c>
      <c r="K201" s="20">
        <v>482.71</v>
      </c>
      <c r="L201" s="20">
        <v>0</v>
      </c>
      <c r="M201" s="5">
        <v>45007</v>
      </c>
    </row>
    <row r="202" spans="6:13" x14ac:dyDescent="0.3">
      <c r="F202" t="s">
        <v>417</v>
      </c>
      <c r="G202" s="20">
        <v>608.95000000000005</v>
      </c>
      <c r="H202" s="5">
        <v>45007</v>
      </c>
      <c r="J202" t="s">
        <v>150</v>
      </c>
      <c r="K202" s="20">
        <v>608.95000000000005</v>
      </c>
      <c r="L202" s="20">
        <v>0</v>
      </c>
      <c r="M202" s="5">
        <v>45007</v>
      </c>
    </row>
    <row r="203" spans="6:13" x14ac:dyDescent="0.3">
      <c r="F203" t="s">
        <v>418</v>
      </c>
      <c r="G203" s="20">
        <v>954.83</v>
      </c>
      <c r="H203" s="5">
        <v>45007</v>
      </c>
      <c r="J203" t="s">
        <v>537</v>
      </c>
      <c r="K203" s="20">
        <v>954.83</v>
      </c>
      <c r="L203" s="20">
        <v>0</v>
      </c>
      <c r="M203" s="5">
        <v>45007</v>
      </c>
    </row>
    <row r="204" spans="6:13" x14ac:dyDescent="0.3">
      <c r="F204" t="s">
        <v>419</v>
      </c>
      <c r="G204" s="20">
        <v>964.4</v>
      </c>
      <c r="H204" s="5">
        <v>45007</v>
      </c>
      <c r="J204" t="s">
        <v>144</v>
      </c>
      <c r="K204" s="20">
        <v>964.4</v>
      </c>
      <c r="L204" s="20">
        <v>0</v>
      </c>
      <c r="M204" s="5">
        <v>45007</v>
      </c>
    </row>
    <row r="205" spans="6:13" x14ac:dyDescent="0.3">
      <c r="F205" t="s">
        <v>420</v>
      </c>
      <c r="G205" s="20">
        <v>1460.38</v>
      </c>
      <c r="H205" s="5">
        <v>45007</v>
      </c>
      <c r="J205" t="s">
        <v>222</v>
      </c>
      <c r="K205" s="20">
        <v>1460.38</v>
      </c>
      <c r="L205" s="20">
        <v>0</v>
      </c>
      <c r="M205" s="5">
        <v>45007</v>
      </c>
    </row>
    <row r="206" spans="6:13" x14ac:dyDescent="0.3">
      <c r="F206" t="s">
        <v>421</v>
      </c>
      <c r="G206" s="20">
        <v>1729.65</v>
      </c>
      <c r="H206" s="5">
        <v>45007</v>
      </c>
      <c r="J206" t="s">
        <v>538</v>
      </c>
      <c r="K206" s="20">
        <v>1729.65</v>
      </c>
      <c r="L206" s="20">
        <v>0</v>
      </c>
      <c r="M206" s="5">
        <v>45007</v>
      </c>
    </row>
    <row r="207" spans="6:13" x14ac:dyDescent="0.3">
      <c r="F207" t="s">
        <v>422</v>
      </c>
      <c r="G207" s="20">
        <v>2875.77</v>
      </c>
      <c r="H207" s="5">
        <v>45007</v>
      </c>
      <c r="J207" t="s">
        <v>539</v>
      </c>
      <c r="K207" s="20">
        <v>2875.77</v>
      </c>
      <c r="L207" s="20">
        <v>0</v>
      </c>
      <c r="M207" s="5">
        <v>45007</v>
      </c>
    </row>
    <row r="208" spans="6:13" x14ac:dyDescent="0.3">
      <c r="F208" t="s">
        <v>423</v>
      </c>
      <c r="G208" s="20">
        <v>4810.1000000000004</v>
      </c>
      <c r="H208" s="5">
        <v>45007</v>
      </c>
      <c r="J208" t="s">
        <v>174</v>
      </c>
      <c r="K208" s="20">
        <v>4810.1000000000004</v>
      </c>
      <c r="L208" s="20">
        <v>0</v>
      </c>
      <c r="M208" s="5">
        <v>45007</v>
      </c>
    </row>
    <row r="209" spans="6:13" x14ac:dyDescent="0.3">
      <c r="F209" t="s">
        <v>424</v>
      </c>
      <c r="G209" s="20">
        <v>7997.43</v>
      </c>
      <c r="H209" s="5">
        <v>45007</v>
      </c>
      <c r="J209" t="s">
        <v>156</v>
      </c>
      <c r="K209" s="20">
        <v>7997.43</v>
      </c>
      <c r="L209" s="20">
        <v>0</v>
      </c>
      <c r="M209" s="5">
        <v>45007</v>
      </c>
    </row>
    <row r="210" spans="6:13" x14ac:dyDescent="0.3">
      <c r="F210" t="s">
        <v>425</v>
      </c>
      <c r="G210" s="20">
        <v>201.99</v>
      </c>
      <c r="H210" s="5">
        <v>45013</v>
      </c>
      <c r="J210" t="s">
        <v>540</v>
      </c>
      <c r="K210" s="20">
        <v>201.99</v>
      </c>
      <c r="L210" s="20">
        <v>0</v>
      </c>
      <c r="M210" s="5">
        <v>45013</v>
      </c>
    </row>
    <row r="211" spans="6:13" x14ac:dyDescent="0.3">
      <c r="F211" t="s">
        <v>426</v>
      </c>
      <c r="G211" s="20">
        <v>2729.92</v>
      </c>
      <c r="H211" s="5">
        <v>45013</v>
      </c>
      <c r="J211" t="s">
        <v>540</v>
      </c>
      <c r="K211" s="20">
        <v>2729.92</v>
      </c>
      <c r="L211" s="20">
        <v>0</v>
      </c>
      <c r="M211" s="5">
        <v>45013</v>
      </c>
    </row>
    <row r="212" spans="6:13" x14ac:dyDescent="0.3">
      <c r="F212" t="s">
        <v>427</v>
      </c>
      <c r="G212" s="20">
        <v>424.67</v>
      </c>
      <c r="H212" s="5">
        <v>45015</v>
      </c>
      <c r="J212" t="s">
        <v>541</v>
      </c>
      <c r="K212" s="20">
        <v>424.67</v>
      </c>
      <c r="L212" s="20">
        <v>0</v>
      </c>
      <c r="M212" s="5">
        <v>45015</v>
      </c>
    </row>
    <row r="213" spans="6:13" x14ac:dyDescent="0.3">
      <c r="F213" t="s">
        <v>428</v>
      </c>
      <c r="G213" s="20">
        <v>660.22</v>
      </c>
      <c r="H213" s="5">
        <v>45015</v>
      </c>
      <c r="J213" t="s">
        <v>150</v>
      </c>
      <c r="K213" s="20">
        <v>660.22</v>
      </c>
      <c r="L213" s="20">
        <v>0</v>
      </c>
      <c r="M213" s="5">
        <v>45015</v>
      </c>
    </row>
    <row r="214" spans="6:13" x14ac:dyDescent="0.3">
      <c r="F214" t="s">
        <v>429</v>
      </c>
      <c r="G214" s="20">
        <v>981.51</v>
      </c>
      <c r="H214" s="5">
        <v>45015</v>
      </c>
      <c r="J214" t="s">
        <v>144</v>
      </c>
      <c r="K214" s="20">
        <v>981.51</v>
      </c>
      <c r="L214" s="20">
        <v>0</v>
      </c>
      <c r="M214" s="5">
        <v>45015</v>
      </c>
    </row>
    <row r="215" spans="6:13" x14ac:dyDescent="0.3">
      <c r="F215" t="s">
        <v>435</v>
      </c>
      <c r="G215" s="20">
        <v>50</v>
      </c>
      <c r="H215" s="5">
        <v>45019</v>
      </c>
      <c r="J215" t="s">
        <v>483</v>
      </c>
      <c r="K215" s="20">
        <v>50</v>
      </c>
      <c r="L215" s="20">
        <v>0</v>
      </c>
      <c r="M215" s="5">
        <v>45019</v>
      </c>
    </row>
    <row r="216" spans="6:13" x14ac:dyDescent="0.3">
      <c r="F216" t="s">
        <v>436</v>
      </c>
      <c r="G216" s="20">
        <v>53.25</v>
      </c>
      <c r="H216" s="5">
        <v>45020</v>
      </c>
      <c r="J216" t="s">
        <v>484</v>
      </c>
      <c r="K216" s="20">
        <v>53.25</v>
      </c>
      <c r="L216" s="20">
        <v>0</v>
      </c>
      <c r="M216" s="5">
        <v>45020</v>
      </c>
    </row>
    <row r="217" spans="6:13" x14ac:dyDescent="0.3">
      <c r="F217" t="s">
        <v>437</v>
      </c>
      <c r="G217" s="20">
        <v>66.5</v>
      </c>
      <c r="H217" s="5">
        <v>45020</v>
      </c>
      <c r="J217" t="s">
        <v>485</v>
      </c>
      <c r="K217" s="20">
        <v>66.5</v>
      </c>
      <c r="L217" s="20">
        <v>0</v>
      </c>
      <c r="M217" s="5">
        <v>45020</v>
      </c>
    </row>
    <row r="218" spans="6:13" x14ac:dyDescent="0.3">
      <c r="F218" t="s">
        <v>438</v>
      </c>
      <c r="G218" s="20">
        <v>1907.46</v>
      </c>
      <c r="H218" s="5">
        <v>45020</v>
      </c>
      <c r="J218" t="s">
        <v>485</v>
      </c>
      <c r="K218" s="20">
        <v>1907.46</v>
      </c>
      <c r="L218" s="20">
        <v>0</v>
      </c>
      <c r="M218" s="5">
        <v>45020</v>
      </c>
    </row>
    <row r="219" spans="6:13" x14ac:dyDescent="0.3">
      <c r="F219" t="s">
        <v>439</v>
      </c>
      <c r="G219" s="20">
        <v>89.98</v>
      </c>
      <c r="H219" s="5">
        <v>45021</v>
      </c>
      <c r="J219" t="s">
        <v>486</v>
      </c>
      <c r="K219" s="20">
        <v>89.98</v>
      </c>
      <c r="L219" s="20">
        <v>0</v>
      </c>
      <c r="M219" s="5">
        <v>45021</v>
      </c>
    </row>
    <row r="220" spans="6:13" x14ac:dyDescent="0.3">
      <c r="F220" t="s">
        <v>440</v>
      </c>
      <c r="G220" s="20">
        <v>961.77</v>
      </c>
      <c r="H220" s="5">
        <v>45021</v>
      </c>
      <c r="J220" t="s">
        <v>144</v>
      </c>
      <c r="K220" s="20">
        <v>961.77</v>
      </c>
      <c r="L220" s="20">
        <v>0</v>
      </c>
      <c r="M220" s="5">
        <v>45021</v>
      </c>
    </row>
    <row r="221" spans="6:13" x14ac:dyDescent="0.3">
      <c r="F221" t="s">
        <v>441</v>
      </c>
      <c r="G221" s="20">
        <v>179.46</v>
      </c>
      <c r="H221" s="5">
        <v>45023</v>
      </c>
      <c r="J221" t="s">
        <v>349</v>
      </c>
      <c r="K221" s="20">
        <v>179.46</v>
      </c>
      <c r="L221" s="20">
        <v>0</v>
      </c>
      <c r="M221" s="5">
        <v>45023</v>
      </c>
    </row>
    <row r="222" spans="6:13" x14ac:dyDescent="0.3">
      <c r="F222" t="s">
        <v>442</v>
      </c>
      <c r="G222" s="20">
        <v>35</v>
      </c>
      <c r="H222" s="5">
        <v>45024</v>
      </c>
      <c r="J222" t="s">
        <v>487</v>
      </c>
      <c r="K222" s="20">
        <v>35</v>
      </c>
      <c r="L222" s="20">
        <v>0</v>
      </c>
      <c r="M222" s="5">
        <v>45024</v>
      </c>
    </row>
    <row r="223" spans="6:13" x14ac:dyDescent="0.3">
      <c r="F223" t="s">
        <v>443</v>
      </c>
      <c r="G223" s="20">
        <v>151.97999999999999</v>
      </c>
      <c r="H223" s="5">
        <v>45026</v>
      </c>
      <c r="J223" t="s">
        <v>184</v>
      </c>
      <c r="K223" s="20">
        <v>151.97999999999999</v>
      </c>
      <c r="L223" s="20">
        <v>80.5</v>
      </c>
      <c r="M223" s="5">
        <v>45026</v>
      </c>
    </row>
    <row r="224" spans="6:13" x14ac:dyDescent="0.3">
      <c r="F224" t="s">
        <v>444</v>
      </c>
      <c r="G224" s="20">
        <v>626.98</v>
      </c>
      <c r="H224" s="5">
        <v>45026</v>
      </c>
      <c r="J224" t="s">
        <v>150</v>
      </c>
      <c r="K224" s="20">
        <v>626.98</v>
      </c>
      <c r="L224" s="20">
        <v>0</v>
      </c>
      <c r="M224" s="5">
        <v>45026</v>
      </c>
    </row>
    <row r="225" spans="6:13" x14ac:dyDescent="0.3">
      <c r="F225" t="s">
        <v>445</v>
      </c>
      <c r="G225" s="20">
        <v>990.63</v>
      </c>
      <c r="H225" s="5">
        <v>45026</v>
      </c>
      <c r="J225" t="s">
        <v>144</v>
      </c>
      <c r="K225" s="20">
        <v>990.63</v>
      </c>
      <c r="L225" s="20">
        <v>0</v>
      </c>
      <c r="M225" s="5">
        <v>45026</v>
      </c>
    </row>
    <row r="226" spans="6:13" x14ac:dyDescent="0.3">
      <c r="F226" t="s">
        <v>446</v>
      </c>
      <c r="G226" s="20">
        <v>1916.09</v>
      </c>
      <c r="H226" s="5">
        <v>45026</v>
      </c>
      <c r="J226" t="s">
        <v>161</v>
      </c>
      <c r="K226" s="20">
        <v>1916.09</v>
      </c>
      <c r="L226" s="20">
        <v>0</v>
      </c>
      <c r="M226" s="5">
        <v>45026</v>
      </c>
    </row>
    <row r="227" spans="6:13" x14ac:dyDescent="0.3">
      <c r="F227" t="s">
        <v>447</v>
      </c>
      <c r="G227" s="20">
        <v>2999.53</v>
      </c>
      <c r="H227" s="5">
        <v>45026</v>
      </c>
      <c r="J227" t="s">
        <v>152</v>
      </c>
      <c r="K227" s="20">
        <v>2999.53</v>
      </c>
      <c r="L227" s="20">
        <v>0</v>
      </c>
      <c r="M227" s="5">
        <v>45026</v>
      </c>
    </row>
    <row r="228" spans="6:13" x14ac:dyDescent="0.3">
      <c r="F228" t="s">
        <v>448</v>
      </c>
      <c r="G228" s="20">
        <v>3022.55</v>
      </c>
      <c r="H228" s="5">
        <v>45026</v>
      </c>
      <c r="J228" t="s">
        <v>159</v>
      </c>
      <c r="K228" s="20">
        <v>3022.55</v>
      </c>
      <c r="L228" s="20">
        <v>0</v>
      </c>
      <c r="M228" s="5">
        <v>45026</v>
      </c>
    </row>
    <row r="229" spans="6:13" x14ac:dyDescent="0.3">
      <c r="F229" t="s">
        <v>449</v>
      </c>
      <c r="G229" s="20">
        <v>3721.36</v>
      </c>
      <c r="H229" s="5">
        <v>45026</v>
      </c>
      <c r="J229" t="s">
        <v>147</v>
      </c>
      <c r="K229" s="20">
        <v>3721.36</v>
      </c>
      <c r="L229" s="20">
        <v>0</v>
      </c>
      <c r="M229" s="5">
        <v>45026</v>
      </c>
    </row>
    <row r="230" spans="6:13" x14ac:dyDescent="0.3">
      <c r="F230" t="s">
        <v>450</v>
      </c>
      <c r="G230" s="20">
        <v>8031.1</v>
      </c>
      <c r="H230" s="5">
        <v>45026</v>
      </c>
      <c r="J230" t="s">
        <v>156</v>
      </c>
      <c r="K230" s="20">
        <v>8031.1</v>
      </c>
      <c r="L230" s="20">
        <v>0</v>
      </c>
      <c r="M230" s="5">
        <v>45026</v>
      </c>
    </row>
    <row r="231" spans="6:13" x14ac:dyDescent="0.3">
      <c r="F231" t="s">
        <v>451</v>
      </c>
      <c r="G231" s="20">
        <v>10552.77</v>
      </c>
      <c r="H231" s="5">
        <v>45026</v>
      </c>
      <c r="J231" t="s">
        <v>174</v>
      </c>
      <c r="K231" s="20">
        <v>10552.77</v>
      </c>
      <c r="L231" s="20">
        <v>0</v>
      </c>
      <c r="M231" s="5">
        <v>45026</v>
      </c>
    </row>
    <row r="232" spans="6:13" x14ac:dyDescent="0.3">
      <c r="F232" t="s">
        <v>452</v>
      </c>
      <c r="G232" s="20">
        <v>158.5</v>
      </c>
      <c r="H232" s="5">
        <v>45027</v>
      </c>
      <c r="J232" t="s">
        <v>488</v>
      </c>
      <c r="K232" s="20">
        <v>158.5</v>
      </c>
      <c r="L232" s="20">
        <v>0</v>
      </c>
      <c r="M232" s="5">
        <v>45027</v>
      </c>
    </row>
    <row r="233" spans="6:13" x14ac:dyDescent="0.3">
      <c r="F233" t="s">
        <v>453</v>
      </c>
      <c r="G233" s="20">
        <v>207.47</v>
      </c>
      <c r="H233" s="5">
        <v>45027</v>
      </c>
      <c r="J233" t="s">
        <v>488</v>
      </c>
      <c r="K233" s="20">
        <v>207.47</v>
      </c>
      <c r="L233" s="20">
        <v>0</v>
      </c>
      <c r="M233" s="5">
        <v>45027</v>
      </c>
    </row>
    <row r="234" spans="6:13" x14ac:dyDescent="0.3">
      <c r="F234" t="s">
        <v>454</v>
      </c>
      <c r="G234" s="20">
        <v>575.21</v>
      </c>
      <c r="H234" s="5">
        <v>45029</v>
      </c>
      <c r="J234" t="s">
        <v>150</v>
      </c>
      <c r="K234" s="20">
        <v>575.21</v>
      </c>
      <c r="L234" s="20">
        <v>0</v>
      </c>
      <c r="M234" s="5">
        <v>45029</v>
      </c>
    </row>
    <row r="235" spans="6:13" x14ac:dyDescent="0.3">
      <c r="F235" t="s">
        <v>455</v>
      </c>
      <c r="G235" s="20">
        <v>73.599999999999994</v>
      </c>
      <c r="H235" s="5">
        <v>45033</v>
      </c>
      <c r="J235" t="s">
        <v>489</v>
      </c>
      <c r="K235" s="20">
        <v>73.599999999999994</v>
      </c>
      <c r="L235" s="20">
        <v>10935.67</v>
      </c>
      <c r="M235" s="5">
        <v>45033</v>
      </c>
    </row>
    <row r="236" spans="6:13" x14ac:dyDescent="0.3">
      <c r="F236" t="s">
        <v>456</v>
      </c>
      <c r="G236" s="20">
        <v>97.99</v>
      </c>
      <c r="H236" s="5">
        <v>45033</v>
      </c>
      <c r="J236" t="s">
        <v>490</v>
      </c>
      <c r="K236" s="20">
        <v>97.99</v>
      </c>
      <c r="L236" s="20">
        <v>1282.1300000000001</v>
      </c>
      <c r="M236" s="5">
        <v>45033</v>
      </c>
    </row>
    <row r="237" spans="6:13" x14ac:dyDescent="0.3">
      <c r="F237" t="s">
        <v>457</v>
      </c>
      <c r="G237" s="20">
        <v>986.54</v>
      </c>
      <c r="H237" s="5">
        <v>45033</v>
      </c>
      <c r="J237" t="s">
        <v>144</v>
      </c>
      <c r="K237" s="20">
        <v>986.54</v>
      </c>
      <c r="L237" s="20">
        <v>0</v>
      </c>
      <c r="M237" s="5">
        <v>45033</v>
      </c>
    </row>
    <row r="238" spans="6:13" x14ac:dyDescent="0.3">
      <c r="F238" t="s">
        <v>458</v>
      </c>
      <c r="G238" s="20">
        <v>2996.87</v>
      </c>
      <c r="H238" s="5">
        <v>45033</v>
      </c>
      <c r="J238" t="s">
        <v>491</v>
      </c>
      <c r="K238" s="20">
        <v>2996.87</v>
      </c>
      <c r="L238" s="20">
        <v>2105.17</v>
      </c>
      <c r="M238" s="5">
        <v>45033</v>
      </c>
    </row>
    <row r="239" spans="6:13" x14ac:dyDescent="0.3">
      <c r="F239" t="s">
        <v>459</v>
      </c>
      <c r="G239" s="20">
        <v>1993.28</v>
      </c>
      <c r="H239" s="5">
        <v>45034</v>
      </c>
      <c r="J239" t="s">
        <v>492</v>
      </c>
      <c r="K239" s="20">
        <v>1993.28</v>
      </c>
      <c r="L239" s="20">
        <v>0</v>
      </c>
      <c r="M239" s="5">
        <v>45034</v>
      </c>
    </row>
    <row r="240" spans="6:13" x14ac:dyDescent="0.3">
      <c r="F240" t="s">
        <v>460</v>
      </c>
      <c r="G240" s="20">
        <v>672.21</v>
      </c>
      <c r="H240" s="5">
        <v>45035</v>
      </c>
      <c r="J240" t="s">
        <v>150</v>
      </c>
      <c r="K240" s="20">
        <v>672.21</v>
      </c>
      <c r="L240" s="20">
        <v>0</v>
      </c>
      <c r="M240" s="5">
        <v>45035</v>
      </c>
    </row>
    <row r="241" spans="6:13" x14ac:dyDescent="0.3">
      <c r="F241" t="s">
        <v>461</v>
      </c>
      <c r="G241" s="20">
        <v>472.07</v>
      </c>
      <c r="H241" s="5">
        <v>45036</v>
      </c>
      <c r="J241" t="s">
        <v>493</v>
      </c>
      <c r="K241" s="20">
        <v>472.07</v>
      </c>
      <c r="L241" s="20">
        <v>0</v>
      </c>
      <c r="M241" s="5">
        <v>45036</v>
      </c>
    </row>
    <row r="242" spans="6:13" x14ac:dyDescent="0.3">
      <c r="F242" t="s">
        <v>462</v>
      </c>
      <c r="G242" s="20">
        <v>7669.82</v>
      </c>
      <c r="H242" s="5">
        <v>45040</v>
      </c>
      <c r="J242" t="s">
        <v>144</v>
      </c>
      <c r="K242" s="20">
        <v>7669.82</v>
      </c>
      <c r="L242" s="20">
        <v>0</v>
      </c>
      <c r="M242" s="5">
        <v>45040</v>
      </c>
    </row>
    <row r="243" spans="6:13" x14ac:dyDescent="0.3">
      <c r="F243" t="s">
        <v>463</v>
      </c>
      <c r="G243" s="20">
        <v>72.5</v>
      </c>
      <c r="H243" s="5">
        <v>45041</v>
      </c>
      <c r="J243" t="s">
        <v>494</v>
      </c>
      <c r="K243" s="20">
        <v>72.5</v>
      </c>
      <c r="L243" s="20">
        <v>0</v>
      </c>
      <c r="M243" s="5">
        <v>45041</v>
      </c>
    </row>
    <row r="244" spans="6:13" x14ac:dyDescent="0.3">
      <c r="F244" t="s">
        <v>464</v>
      </c>
      <c r="G244" s="20">
        <v>197.48</v>
      </c>
      <c r="H244" s="5">
        <v>45041</v>
      </c>
      <c r="J244" t="s">
        <v>495</v>
      </c>
      <c r="K244" s="20">
        <v>197.48</v>
      </c>
      <c r="L244" s="20">
        <v>0</v>
      </c>
      <c r="M244" s="5">
        <v>45041</v>
      </c>
    </row>
    <row r="245" spans="6:13" x14ac:dyDescent="0.3">
      <c r="F245" t="s">
        <v>465</v>
      </c>
      <c r="G245" s="20">
        <v>199.22</v>
      </c>
      <c r="H245" s="5">
        <v>45041</v>
      </c>
      <c r="J245" t="s">
        <v>496</v>
      </c>
      <c r="K245" s="20">
        <v>199.22</v>
      </c>
      <c r="L245" s="20">
        <v>0</v>
      </c>
      <c r="M245" s="5">
        <v>45041</v>
      </c>
    </row>
    <row r="246" spans="6:13" x14ac:dyDescent="0.3">
      <c r="F246" t="s">
        <v>466</v>
      </c>
      <c r="G246" s="20">
        <v>216.94</v>
      </c>
      <c r="H246" s="5">
        <v>45041</v>
      </c>
      <c r="J246" t="s">
        <v>497</v>
      </c>
      <c r="K246" s="20">
        <v>216.94</v>
      </c>
      <c r="L246" s="20">
        <v>0</v>
      </c>
      <c r="M246" s="5">
        <v>45041</v>
      </c>
    </row>
    <row r="247" spans="6:13" x14ac:dyDescent="0.3">
      <c r="F247" t="s">
        <v>467</v>
      </c>
      <c r="G247" s="20">
        <v>244.86</v>
      </c>
      <c r="H247" s="5">
        <v>45041</v>
      </c>
      <c r="J247" t="s">
        <v>498</v>
      </c>
      <c r="K247" s="20">
        <v>244.86</v>
      </c>
      <c r="L247" s="20">
        <v>0</v>
      </c>
      <c r="M247" s="5">
        <v>45041</v>
      </c>
    </row>
    <row r="248" spans="6:13" x14ac:dyDescent="0.3">
      <c r="F248" t="s">
        <v>468</v>
      </c>
      <c r="G248" s="20">
        <v>336.94</v>
      </c>
      <c r="H248" s="5">
        <v>45041</v>
      </c>
      <c r="J248" t="s">
        <v>499</v>
      </c>
      <c r="K248" s="20">
        <v>336.94</v>
      </c>
      <c r="L248" s="20">
        <v>0</v>
      </c>
      <c r="M248" s="5">
        <v>45041</v>
      </c>
    </row>
    <row r="249" spans="6:13" x14ac:dyDescent="0.3">
      <c r="F249" t="s">
        <v>469</v>
      </c>
      <c r="G249" s="20">
        <v>361.48</v>
      </c>
      <c r="H249" s="5">
        <v>45041</v>
      </c>
      <c r="J249" t="s">
        <v>500</v>
      </c>
      <c r="K249" s="20">
        <v>361.48</v>
      </c>
      <c r="L249" s="20">
        <v>0</v>
      </c>
      <c r="M249" s="5">
        <v>45041</v>
      </c>
    </row>
    <row r="250" spans="6:13" x14ac:dyDescent="0.3">
      <c r="F250" t="s">
        <v>470</v>
      </c>
      <c r="G250" s="20">
        <v>378.25</v>
      </c>
      <c r="H250" s="5">
        <v>45041</v>
      </c>
      <c r="J250" t="s">
        <v>501</v>
      </c>
      <c r="K250" s="20">
        <v>378.25</v>
      </c>
      <c r="L250" s="20">
        <v>0</v>
      </c>
      <c r="M250" s="5">
        <v>45041</v>
      </c>
    </row>
    <row r="251" spans="6:13" x14ac:dyDescent="0.3">
      <c r="F251" t="s">
        <v>471</v>
      </c>
      <c r="G251" s="20">
        <v>385.47</v>
      </c>
      <c r="H251" s="5">
        <v>45041</v>
      </c>
      <c r="J251" t="s">
        <v>502</v>
      </c>
      <c r="K251" s="20">
        <v>385.47</v>
      </c>
      <c r="L251" s="20">
        <v>0</v>
      </c>
      <c r="M251" s="5">
        <v>45041</v>
      </c>
    </row>
    <row r="252" spans="6:13" x14ac:dyDescent="0.3">
      <c r="F252" t="s">
        <v>472</v>
      </c>
      <c r="G252" s="20">
        <v>387.43</v>
      </c>
      <c r="H252" s="5">
        <v>45041</v>
      </c>
      <c r="J252" t="s">
        <v>503</v>
      </c>
      <c r="K252" s="20">
        <v>387.43</v>
      </c>
      <c r="L252" s="20">
        <v>0</v>
      </c>
      <c r="M252" s="5">
        <v>45041</v>
      </c>
    </row>
    <row r="253" spans="6:13" x14ac:dyDescent="0.3">
      <c r="F253" t="s">
        <v>473</v>
      </c>
      <c r="G253" s="20">
        <v>393.46</v>
      </c>
      <c r="H253" s="5">
        <v>45041</v>
      </c>
      <c r="J253" t="s">
        <v>504</v>
      </c>
      <c r="K253" s="20">
        <v>393.46</v>
      </c>
      <c r="L253" s="20">
        <v>0</v>
      </c>
      <c r="M253" s="5">
        <v>45041</v>
      </c>
    </row>
    <row r="254" spans="6:13" x14ac:dyDescent="0.3">
      <c r="F254" t="s">
        <v>474</v>
      </c>
      <c r="G254" s="20">
        <v>400.99</v>
      </c>
      <c r="H254" s="5">
        <v>45041</v>
      </c>
      <c r="J254" t="s">
        <v>505</v>
      </c>
      <c r="K254" s="20">
        <v>400.99</v>
      </c>
      <c r="L254" s="20">
        <v>0</v>
      </c>
      <c r="M254" s="5">
        <v>45041</v>
      </c>
    </row>
    <row r="255" spans="6:13" x14ac:dyDescent="0.3">
      <c r="F255" t="s">
        <v>475</v>
      </c>
      <c r="G255" s="20">
        <v>455.55</v>
      </c>
      <c r="H255" s="5">
        <v>45041</v>
      </c>
      <c r="J255" t="s">
        <v>506</v>
      </c>
      <c r="K255" s="20">
        <v>455.55</v>
      </c>
      <c r="L255" s="20">
        <v>0</v>
      </c>
      <c r="M255" s="5">
        <v>45041</v>
      </c>
    </row>
    <row r="256" spans="6:13" x14ac:dyDescent="0.3">
      <c r="F256" t="s">
        <v>476</v>
      </c>
      <c r="G256" s="20">
        <v>474.86</v>
      </c>
      <c r="H256" s="5">
        <v>45041</v>
      </c>
      <c r="J256" t="s">
        <v>507</v>
      </c>
      <c r="K256" s="20">
        <v>474.86</v>
      </c>
      <c r="L256" s="20">
        <v>0</v>
      </c>
      <c r="M256" s="5">
        <v>45041</v>
      </c>
    </row>
    <row r="257" spans="6:13" x14ac:dyDescent="0.3">
      <c r="F257" t="s">
        <v>477</v>
      </c>
      <c r="G257" s="20">
        <v>510.48</v>
      </c>
      <c r="H257" s="5">
        <v>45041</v>
      </c>
      <c r="J257" t="s">
        <v>508</v>
      </c>
      <c r="K257" s="20">
        <v>510.48</v>
      </c>
      <c r="L257" s="20">
        <v>0</v>
      </c>
      <c r="M257" s="5">
        <v>45041</v>
      </c>
    </row>
    <row r="258" spans="6:13" x14ac:dyDescent="0.3">
      <c r="F258" t="s">
        <v>478</v>
      </c>
      <c r="G258" s="20">
        <v>525.42999999999995</v>
      </c>
      <c r="H258" s="5">
        <v>45041</v>
      </c>
      <c r="J258" t="s">
        <v>509</v>
      </c>
      <c r="K258" s="20">
        <v>525.42999999999995</v>
      </c>
      <c r="L258" s="20">
        <v>0</v>
      </c>
      <c r="M258" s="5">
        <v>45041</v>
      </c>
    </row>
    <row r="259" spans="6:13" x14ac:dyDescent="0.3">
      <c r="F259" t="s">
        <v>479</v>
      </c>
      <c r="G259" s="20">
        <v>987.94</v>
      </c>
      <c r="H259" s="5">
        <v>45041</v>
      </c>
      <c r="J259" t="s">
        <v>510</v>
      </c>
      <c r="K259" s="20">
        <v>987.94</v>
      </c>
      <c r="L259" s="20">
        <v>0</v>
      </c>
      <c r="M259" s="5">
        <v>45041</v>
      </c>
    </row>
    <row r="260" spans="6:13" x14ac:dyDescent="0.3">
      <c r="F260" t="s">
        <v>480</v>
      </c>
      <c r="G260" s="20">
        <v>1112.99</v>
      </c>
      <c r="H260" s="5">
        <v>45041</v>
      </c>
      <c r="J260" t="s">
        <v>511</v>
      </c>
      <c r="K260" s="20">
        <v>1112.99</v>
      </c>
      <c r="L260" s="20">
        <v>0</v>
      </c>
      <c r="M260" s="5">
        <v>45041</v>
      </c>
    </row>
    <row r="261" spans="6:13" x14ac:dyDescent="0.3">
      <c r="F261" t="s">
        <v>481</v>
      </c>
      <c r="G261" s="20">
        <v>1402.17</v>
      </c>
      <c r="H261" s="5">
        <v>45041</v>
      </c>
      <c r="J261" t="s">
        <v>494</v>
      </c>
      <c r="K261" s="20">
        <v>1402.17</v>
      </c>
      <c r="L261" s="20">
        <v>0</v>
      </c>
      <c r="M261" s="5">
        <v>45041</v>
      </c>
    </row>
    <row r="262" spans="6:13" x14ac:dyDescent="0.3">
      <c r="F262" t="s">
        <v>482</v>
      </c>
      <c r="G262" s="20">
        <v>15894.04</v>
      </c>
      <c r="H262" s="5">
        <v>45041</v>
      </c>
      <c r="J262" t="s">
        <v>512</v>
      </c>
      <c r="K262" s="20">
        <v>15894.04</v>
      </c>
      <c r="L262" s="20">
        <v>0</v>
      </c>
      <c r="M262" s="5">
        <v>45041</v>
      </c>
    </row>
    <row r="263" spans="6:13" x14ac:dyDescent="0.3">
      <c r="F263" t="s">
        <v>548</v>
      </c>
      <c r="G263" s="20">
        <v>367.42</v>
      </c>
      <c r="H263" s="5">
        <v>45047</v>
      </c>
      <c r="J263" t="s">
        <v>612</v>
      </c>
      <c r="K263" s="20">
        <v>367.42</v>
      </c>
      <c r="L263" s="20">
        <v>0</v>
      </c>
      <c r="M263" s="5">
        <v>45047</v>
      </c>
    </row>
    <row r="264" spans="6:13" x14ac:dyDescent="0.3">
      <c r="F264" t="s">
        <v>549</v>
      </c>
      <c r="G264" s="20">
        <v>1580</v>
      </c>
      <c r="H264" s="5">
        <v>45047</v>
      </c>
      <c r="J264" t="s">
        <v>613</v>
      </c>
      <c r="K264" s="20">
        <v>1580</v>
      </c>
      <c r="L264" s="20">
        <v>0</v>
      </c>
      <c r="M264" s="5">
        <v>45047</v>
      </c>
    </row>
    <row r="265" spans="6:13" x14ac:dyDescent="0.3">
      <c r="F265" t="s">
        <v>550</v>
      </c>
      <c r="G265" s="20">
        <v>1738.63</v>
      </c>
      <c r="H265" s="5">
        <v>45047</v>
      </c>
      <c r="J265" t="s">
        <v>144</v>
      </c>
      <c r="K265" s="20">
        <v>1738.63</v>
      </c>
      <c r="L265" s="20">
        <v>0</v>
      </c>
      <c r="M265" s="5">
        <v>45047</v>
      </c>
    </row>
    <row r="266" spans="6:13" x14ac:dyDescent="0.3">
      <c r="F266" t="s">
        <v>551</v>
      </c>
      <c r="G266" s="20">
        <v>48724.45</v>
      </c>
      <c r="H266" s="5">
        <v>45047</v>
      </c>
      <c r="J266" t="s">
        <v>150</v>
      </c>
      <c r="K266" s="20">
        <v>48724.45</v>
      </c>
      <c r="L266" s="20">
        <v>0</v>
      </c>
      <c r="M266" s="5">
        <v>45047</v>
      </c>
    </row>
    <row r="267" spans="6:13" x14ac:dyDescent="0.3">
      <c r="F267" t="s">
        <v>552</v>
      </c>
      <c r="G267" s="20">
        <v>5588.32</v>
      </c>
      <c r="H267" s="5">
        <v>45048</v>
      </c>
      <c r="J267" t="s">
        <v>614</v>
      </c>
      <c r="K267" s="20">
        <v>5588.32</v>
      </c>
      <c r="L267" s="20">
        <v>0</v>
      </c>
      <c r="M267" s="5">
        <v>45048</v>
      </c>
    </row>
    <row r="268" spans="6:13" x14ac:dyDescent="0.3">
      <c r="F268" t="s">
        <v>553</v>
      </c>
      <c r="G268" s="20">
        <v>334.38</v>
      </c>
      <c r="H268" s="5">
        <v>45049</v>
      </c>
      <c r="J268" t="s">
        <v>615</v>
      </c>
      <c r="K268" s="20">
        <v>334.38</v>
      </c>
      <c r="L268" s="20">
        <v>0</v>
      </c>
      <c r="M268" s="5">
        <v>45049</v>
      </c>
    </row>
    <row r="269" spans="6:13" x14ac:dyDescent="0.3">
      <c r="F269"/>
      <c r="G269">
        <v>0</v>
      </c>
      <c r="H269" s="5"/>
      <c r="J269" t="s">
        <v>616</v>
      </c>
      <c r="K269" s="20">
        <v>0</v>
      </c>
      <c r="L269" s="20">
        <v>11274.76</v>
      </c>
      <c r="M269" s="5">
        <v>45054</v>
      </c>
    </row>
    <row r="270" spans="6:13" x14ac:dyDescent="0.3">
      <c r="F270" t="s">
        <v>554</v>
      </c>
      <c r="G270" s="20">
        <v>727.58</v>
      </c>
      <c r="H270" s="5">
        <v>45054</v>
      </c>
      <c r="J270" t="s">
        <v>144</v>
      </c>
      <c r="K270" s="20">
        <v>727.58</v>
      </c>
      <c r="L270" s="20">
        <v>0</v>
      </c>
      <c r="M270" s="5">
        <v>45054</v>
      </c>
    </row>
    <row r="271" spans="6:13" x14ac:dyDescent="0.3">
      <c r="F271" t="s">
        <v>555</v>
      </c>
      <c r="G271" s="20">
        <v>2647.77</v>
      </c>
      <c r="H271" s="5">
        <v>45054</v>
      </c>
      <c r="J271" t="s">
        <v>617</v>
      </c>
      <c r="K271" s="20">
        <v>2647.77</v>
      </c>
      <c r="L271" s="20">
        <v>0</v>
      </c>
      <c r="M271" s="5">
        <v>45054</v>
      </c>
    </row>
    <row r="272" spans="6:13" x14ac:dyDescent="0.3">
      <c r="F272" t="s">
        <v>556</v>
      </c>
      <c r="G272" s="20">
        <v>2714.45</v>
      </c>
      <c r="H272" s="5">
        <v>45054</v>
      </c>
      <c r="J272" t="s">
        <v>147</v>
      </c>
      <c r="K272" s="20">
        <v>2714.45</v>
      </c>
      <c r="L272" s="20">
        <v>0</v>
      </c>
      <c r="M272" s="5">
        <v>45054</v>
      </c>
    </row>
    <row r="273" spans="6:13" x14ac:dyDescent="0.3">
      <c r="F273" t="s">
        <v>557</v>
      </c>
      <c r="G273" s="20">
        <v>3989.45</v>
      </c>
      <c r="H273" s="5">
        <v>45054</v>
      </c>
      <c r="J273" t="s">
        <v>150</v>
      </c>
      <c r="K273" s="20">
        <v>3989.45</v>
      </c>
      <c r="L273" s="20">
        <v>0</v>
      </c>
      <c r="M273" s="5">
        <v>45054</v>
      </c>
    </row>
    <row r="274" spans="6:13" x14ac:dyDescent="0.3">
      <c r="F274" t="s">
        <v>558</v>
      </c>
      <c r="G274" s="20">
        <v>9547.6200000000008</v>
      </c>
      <c r="H274" s="5">
        <v>45054</v>
      </c>
      <c r="J274" t="s">
        <v>618</v>
      </c>
      <c r="K274" s="20">
        <v>9547.6200000000008</v>
      </c>
      <c r="L274" s="20">
        <v>0</v>
      </c>
      <c r="M274" s="5">
        <v>45054</v>
      </c>
    </row>
    <row r="275" spans="6:13" x14ac:dyDescent="0.3">
      <c r="F275" t="s">
        <v>559</v>
      </c>
      <c r="G275" s="20">
        <v>1271.68</v>
      </c>
      <c r="H275" s="5">
        <v>45055</v>
      </c>
      <c r="J275" t="s">
        <v>619</v>
      </c>
      <c r="K275" s="20">
        <v>1271.68</v>
      </c>
      <c r="L275" s="20">
        <v>0</v>
      </c>
      <c r="M275" s="5">
        <v>45055</v>
      </c>
    </row>
    <row r="276" spans="6:13" x14ac:dyDescent="0.3">
      <c r="F276" t="s">
        <v>560</v>
      </c>
      <c r="G276" s="20">
        <v>285.45</v>
      </c>
      <c r="H276" s="5">
        <v>45058</v>
      </c>
      <c r="J276" t="s">
        <v>147</v>
      </c>
      <c r="K276" s="20">
        <v>285.45</v>
      </c>
      <c r="L276" s="20">
        <v>0</v>
      </c>
      <c r="M276" s="5">
        <v>45058</v>
      </c>
    </row>
    <row r="277" spans="6:13" x14ac:dyDescent="0.3">
      <c r="F277" t="s">
        <v>561</v>
      </c>
      <c r="G277" s="20">
        <v>700.54</v>
      </c>
      <c r="H277" s="5">
        <v>45058</v>
      </c>
      <c r="J277" t="s">
        <v>620</v>
      </c>
      <c r="K277" s="20">
        <v>700.54</v>
      </c>
      <c r="L277" s="20">
        <v>0</v>
      </c>
      <c r="M277" s="5">
        <v>45058</v>
      </c>
    </row>
    <row r="278" spans="6:13" x14ac:dyDescent="0.3">
      <c r="F278" t="s">
        <v>562</v>
      </c>
      <c r="G278" s="20">
        <v>1825.71</v>
      </c>
      <c r="H278" s="5">
        <v>45058</v>
      </c>
      <c r="J278" t="s">
        <v>161</v>
      </c>
      <c r="K278" s="20">
        <v>1825.71</v>
      </c>
      <c r="L278" s="20">
        <v>17.5</v>
      </c>
      <c r="M278" s="5">
        <v>45058</v>
      </c>
    </row>
    <row r="279" spans="6:13" x14ac:dyDescent="0.3">
      <c r="F279" t="s">
        <v>563</v>
      </c>
      <c r="G279" s="20">
        <v>2456.54</v>
      </c>
      <c r="H279" s="5">
        <v>45058</v>
      </c>
      <c r="J279" t="s">
        <v>621</v>
      </c>
      <c r="K279" s="20">
        <v>2456.54</v>
      </c>
      <c r="L279" s="20">
        <v>0</v>
      </c>
      <c r="M279" s="5">
        <v>45058</v>
      </c>
    </row>
    <row r="280" spans="6:13" x14ac:dyDescent="0.3">
      <c r="F280" t="s">
        <v>564</v>
      </c>
      <c r="G280" s="20">
        <v>3420.72</v>
      </c>
      <c r="H280" s="5">
        <v>45058</v>
      </c>
      <c r="J280" t="s">
        <v>159</v>
      </c>
      <c r="K280" s="20">
        <v>3420.72</v>
      </c>
      <c r="L280" s="20">
        <v>0</v>
      </c>
      <c r="M280" s="5">
        <v>45058</v>
      </c>
    </row>
    <row r="281" spans="6:13" x14ac:dyDescent="0.3">
      <c r="F281" t="s">
        <v>565</v>
      </c>
      <c r="G281" s="20">
        <v>9387.64</v>
      </c>
      <c r="H281" s="5">
        <v>45058</v>
      </c>
      <c r="J281" t="s">
        <v>150</v>
      </c>
      <c r="K281" s="20">
        <v>9387.64</v>
      </c>
      <c r="L281" s="20">
        <v>0</v>
      </c>
      <c r="M281" s="5">
        <v>45058</v>
      </c>
    </row>
    <row r="282" spans="6:13" x14ac:dyDescent="0.3">
      <c r="F282"/>
      <c r="G282">
        <v>0</v>
      </c>
      <c r="H282" s="5"/>
      <c r="J282" t="s">
        <v>199</v>
      </c>
      <c r="K282" s="20">
        <v>0</v>
      </c>
      <c r="L282" s="20">
        <v>1819</v>
      </c>
      <c r="M282" s="5">
        <v>45061</v>
      </c>
    </row>
    <row r="283" spans="6:13" x14ac:dyDescent="0.3">
      <c r="F283" t="s">
        <v>566</v>
      </c>
      <c r="G283" s="20">
        <v>13.2</v>
      </c>
      <c r="H283" s="5">
        <v>45061</v>
      </c>
      <c r="J283" t="s">
        <v>349</v>
      </c>
      <c r="K283" s="20">
        <v>13.2</v>
      </c>
      <c r="L283" s="20">
        <v>0</v>
      </c>
      <c r="M283" s="5">
        <v>45061</v>
      </c>
    </row>
    <row r="284" spans="6:13" x14ac:dyDescent="0.3">
      <c r="F284" t="s">
        <v>567</v>
      </c>
      <c r="G284" s="20">
        <v>122.98</v>
      </c>
      <c r="H284" s="5">
        <v>45061</v>
      </c>
      <c r="J284" t="s">
        <v>622</v>
      </c>
      <c r="K284" s="20">
        <v>122.98</v>
      </c>
      <c r="L284" s="20">
        <v>0</v>
      </c>
      <c r="M284" s="5">
        <v>45061</v>
      </c>
    </row>
    <row r="285" spans="6:13" x14ac:dyDescent="0.3">
      <c r="F285" t="s">
        <v>568</v>
      </c>
      <c r="G285" s="20">
        <v>338.06</v>
      </c>
      <c r="H285" s="5">
        <v>45061</v>
      </c>
      <c r="J285" t="s">
        <v>623</v>
      </c>
      <c r="K285" s="20">
        <v>338.06</v>
      </c>
      <c r="L285" s="20">
        <v>0</v>
      </c>
      <c r="M285" s="5">
        <v>45061</v>
      </c>
    </row>
    <row r="286" spans="6:13" x14ac:dyDescent="0.3">
      <c r="F286" t="s">
        <v>569</v>
      </c>
      <c r="G286" s="20">
        <v>467.08</v>
      </c>
      <c r="H286" s="5">
        <v>45061</v>
      </c>
      <c r="J286" t="s">
        <v>624</v>
      </c>
      <c r="K286" s="20">
        <v>467.08</v>
      </c>
      <c r="L286" s="20">
        <v>0</v>
      </c>
      <c r="M286" s="5">
        <v>45061</v>
      </c>
    </row>
    <row r="287" spans="6:13" x14ac:dyDescent="0.3">
      <c r="F287" t="s">
        <v>570</v>
      </c>
      <c r="G287" s="20">
        <v>530.58000000000004</v>
      </c>
      <c r="H287" s="5">
        <v>45061</v>
      </c>
      <c r="J287" t="s">
        <v>625</v>
      </c>
      <c r="K287" s="20">
        <v>530.58000000000004</v>
      </c>
      <c r="L287" s="20">
        <v>0</v>
      </c>
      <c r="M287" s="5">
        <v>45061</v>
      </c>
    </row>
    <row r="288" spans="6:13" x14ac:dyDescent="0.3">
      <c r="F288" t="s">
        <v>571</v>
      </c>
      <c r="G288" s="20">
        <v>953.72</v>
      </c>
      <c r="H288" s="5">
        <v>45061</v>
      </c>
      <c r="J288" t="s">
        <v>144</v>
      </c>
      <c r="K288" s="20">
        <v>953.72</v>
      </c>
      <c r="L288" s="20">
        <v>0</v>
      </c>
      <c r="M288" s="5">
        <v>45061</v>
      </c>
    </row>
    <row r="289" spans="6:13" x14ac:dyDescent="0.3">
      <c r="F289" t="s">
        <v>572</v>
      </c>
      <c r="G289" s="20">
        <v>49</v>
      </c>
      <c r="H289" s="5">
        <v>45062</v>
      </c>
      <c r="J289" t="s">
        <v>184</v>
      </c>
      <c r="K289" s="20">
        <v>49</v>
      </c>
      <c r="L289" s="20">
        <v>17.5</v>
      </c>
      <c r="M289" s="5">
        <v>45062</v>
      </c>
    </row>
    <row r="290" spans="6:13" x14ac:dyDescent="0.3">
      <c r="F290" t="s">
        <v>573</v>
      </c>
      <c r="G290" s="20">
        <v>198.98</v>
      </c>
      <c r="H290" s="5">
        <v>45062</v>
      </c>
      <c r="J290" t="s">
        <v>626</v>
      </c>
      <c r="K290" s="20">
        <v>198.98</v>
      </c>
      <c r="L290" s="20">
        <v>9.99</v>
      </c>
      <c r="M290" s="5">
        <v>45062</v>
      </c>
    </row>
    <row r="291" spans="6:13" x14ac:dyDescent="0.3">
      <c r="F291" t="s">
        <v>574</v>
      </c>
      <c r="G291" s="20">
        <v>228.28</v>
      </c>
      <c r="H291" s="5">
        <v>45062</v>
      </c>
      <c r="J291" t="s">
        <v>627</v>
      </c>
      <c r="K291" s="20">
        <v>228.28</v>
      </c>
      <c r="L291" s="20">
        <v>0</v>
      </c>
      <c r="M291" s="5">
        <v>45062</v>
      </c>
    </row>
    <row r="292" spans="6:13" x14ac:dyDescent="0.3">
      <c r="F292" t="s">
        <v>575</v>
      </c>
      <c r="G292" s="20">
        <v>230.22</v>
      </c>
      <c r="H292" s="5">
        <v>45062</v>
      </c>
      <c r="J292" t="s">
        <v>628</v>
      </c>
      <c r="K292" s="20">
        <v>230.22</v>
      </c>
      <c r="L292" s="20">
        <v>0</v>
      </c>
      <c r="M292" s="5">
        <v>45062</v>
      </c>
    </row>
    <row r="293" spans="6:13" x14ac:dyDescent="0.3">
      <c r="F293" t="s">
        <v>576</v>
      </c>
      <c r="G293" s="20">
        <v>277.33</v>
      </c>
      <c r="H293" s="5">
        <v>45062</v>
      </c>
      <c r="J293" t="s">
        <v>629</v>
      </c>
      <c r="K293" s="20">
        <v>277.33</v>
      </c>
      <c r="L293" s="20">
        <v>0</v>
      </c>
      <c r="M293" s="5">
        <v>45062</v>
      </c>
    </row>
    <row r="294" spans="6:13" x14ac:dyDescent="0.3">
      <c r="F294" t="s">
        <v>577</v>
      </c>
      <c r="G294" s="20">
        <v>307.26</v>
      </c>
      <c r="H294" s="5">
        <v>45062</v>
      </c>
      <c r="J294" t="s">
        <v>630</v>
      </c>
      <c r="K294" s="20">
        <v>307.26</v>
      </c>
      <c r="L294" s="20">
        <v>0</v>
      </c>
      <c r="M294" s="5">
        <v>45062</v>
      </c>
    </row>
    <row r="295" spans="6:13" x14ac:dyDescent="0.3">
      <c r="F295" t="s">
        <v>578</v>
      </c>
      <c r="G295" s="20">
        <v>315.88</v>
      </c>
      <c r="H295" s="5">
        <v>45062</v>
      </c>
      <c r="J295" t="s">
        <v>631</v>
      </c>
      <c r="K295" s="20">
        <v>315.88</v>
      </c>
      <c r="L295" s="20">
        <v>0</v>
      </c>
      <c r="M295" s="5">
        <v>45062</v>
      </c>
    </row>
    <row r="296" spans="6:13" x14ac:dyDescent="0.3">
      <c r="F296" t="s">
        <v>579</v>
      </c>
      <c r="G296" s="20">
        <v>324.7</v>
      </c>
      <c r="H296" s="5">
        <v>45062</v>
      </c>
      <c r="J296" t="s">
        <v>632</v>
      </c>
      <c r="K296" s="20">
        <v>324.7</v>
      </c>
      <c r="L296" s="20">
        <v>0</v>
      </c>
      <c r="M296" s="5">
        <v>45062</v>
      </c>
    </row>
    <row r="297" spans="6:13" x14ac:dyDescent="0.3">
      <c r="F297" t="s">
        <v>580</v>
      </c>
      <c r="G297" s="20">
        <v>346.8</v>
      </c>
      <c r="H297" s="5">
        <v>45062</v>
      </c>
      <c r="J297" t="s">
        <v>633</v>
      </c>
      <c r="K297" s="20">
        <v>346.8</v>
      </c>
      <c r="L297" s="20">
        <v>0</v>
      </c>
      <c r="M297" s="5">
        <v>45062</v>
      </c>
    </row>
    <row r="298" spans="6:13" x14ac:dyDescent="0.3">
      <c r="F298" t="s">
        <v>581</v>
      </c>
      <c r="G298" s="20">
        <v>361.8</v>
      </c>
      <c r="H298" s="5">
        <v>45062</v>
      </c>
      <c r="J298" t="s">
        <v>634</v>
      </c>
      <c r="K298" s="20">
        <v>361.8</v>
      </c>
      <c r="L298" s="20">
        <v>0</v>
      </c>
      <c r="M298" s="5">
        <v>45062</v>
      </c>
    </row>
    <row r="299" spans="6:13" x14ac:dyDescent="0.3">
      <c r="F299" t="s">
        <v>582</v>
      </c>
      <c r="G299" s="20">
        <v>437.59</v>
      </c>
      <c r="H299" s="5">
        <v>45062</v>
      </c>
      <c r="J299" t="s">
        <v>635</v>
      </c>
      <c r="K299" s="20">
        <v>437.59</v>
      </c>
      <c r="L299" s="20">
        <v>0</v>
      </c>
      <c r="M299" s="5">
        <v>45062</v>
      </c>
    </row>
    <row r="300" spans="6:13" x14ac:dyDescent="0.3">
      <c r="F300" t="s">
        <v>583</v>
      </c>
      <c r="G300" s="20">
        <v>480.33</v>
      </c>
      <c r="H300" s="5">
        <v>45062</v>
      </c>
      <c r="J300" t="s">
        <v>636</v>
      </c>
      <c r="K300" s="20">
        <v>480.33</v>
      </c>
      <c r="L300" s="20">
        <v>0</v>
      </c>
      <c r="M300" s="5">
        <v>45062</v>
      </c>
    </row>
    <row r="301" spans="6:13" x14ac:dyDescent="0.3">
      <c r="F301" t="s">
        <v>584</v>
      </c>
      <c r="G301" s="20">
        <v>495.34</v>
      </c>
      <c r="H301" s="5">
        <v>45062</v>
      </c>
      <c r="J301" t="s">
        <v>637</v>
      </c>
      <c r="K301" s="20">
        <v>495.34</v>
      </c>
      <c r="L301" s="20">
        <v>0</v>
      </c>
      <c r="M301" s="5">
        <v>45062</v>
      </c>
    </row>
    <row r="302" spans="6:13" x14ac:dyDescent="0.3">
      <c r="F302" t="s">
        <v>585</v>
      </c>
      <c r="G302" s="20">
        <v>708.27</v>
      </c>
      <c r="H302" s="5">
        <v>45062</v>
      </c>
      <c r="J302" t="s">
        <v>638</v>
      </c>
      <c r="K302" s="20">
        <v>708.27</v>
      </c>
      <c r="L302" s="20">
        <v>0</v>
      </c>
      <c r="M302" s="5">
        <v>45062</v>
      </c>
    </row>
    <row r="303" spans="6:13" x14ac:dyDescent="0.3">
      <c r="F303" t="s">
        <v>586</v>
      </c>
      <c r="G303" s="20">
        <v>878.24</v>
      </c>
      <c r="H303" s="5">
        <v>45062</v>
      </c>
      <c r="J303" t="s">
        <v>639</v>
      </c>
      <c r="K303" s="20">
        <v>878.24</v>
      </c>
      <c r="L303" s="20">
        <v>0</v>
      </c>
      <c r="M303" s="5">
        <v>45062</v>
      </c>
    </row>
    <row r="304" spans="6:13" x14ac:dyDescent="0.3">
      <c r="F304" t="s">
        <v>587</v>
      </c>
      <c r="G304" s="20">
        <v>1149.5899999999999</v>
      </c>
      <c r="H304" s="5">
        <v>45062</v>
      </c>
      <c r="J304" t="s">
        <v>222</v>
      </c>
      <c r="K304" s="20">
        <v>1149.5899999999999</v>
      </c>
      <c r="L304" s="20">
        <v>0</v>
      </c>
      <c r="M304" s="5">
        <v>45062</v>
      </c>
    </row>
    <row r="305" spans="6:13" x14ac:dyDescent="0.3">
      <c r="F305" t="s">
        <v>588</v>
      </c>
      <c r="G305" s="20">
        <v>2717.7</v>
      </c>
      <c r="H305" s="5">
        <v>45062</v>
      </c>
      <c r="J305" t="s">
        <v>640</v>
      </c>
      <c r="K305" s="20">
        <v>2717.7</v>
      </c>
      <c r="L305" s="20">
        <v>0</v>
      </c>
      <c r="M305" s="5">
        <v>45062</v>
      </c>
    </row>
    <row r="306" spans="6:13" x14ac:dyDescent="0.3">
      <c r="F306" t="s">
        <v>589</v>
      </c>
      <c r="G306" s="20">
        <v>2809.01</v>
      </c>
      <c r="H306" s="5">
        <v>45062</v>
      </c>
      <c r="J306" t="s">
        <v>632</v>
      </c>
      <c r="K306" s="20">
        <v>2809.01</v>
      </c>
      <c r="L306" s="20">
        <v>0</v>
      </c>
      <c r="M306" s="5">
        <v>45062</v>
      </c>
    </row>
    <row r="307" spans="6:13" x14ac:dyDescent="0.3">
      <c r="F307" t="s">
        <v>590</v>
      </c>
      <c r="G307" s="20">
        <v>3499.48</v>
      </c>
      <c r="H307" s="5">
        <v>45062</v>
      </c>
      <c r="J307" t="s">
        <v>641</v>
      </c>
      <c r="K307" s="20">
        <v>3499.48</v>
      </c>
      <c r="L307" s="20">
        <v>0</v>
      </c>
      <c r="M307" s="5">
        <v>45062</v>
      </c>
    </row>
    <row r="308" spans="6:13" x14ac:dyDescent="0.3">
      <c r="F308" t="s">
        <v>591</v>
      </c>
      <c r="G308" s="20">
        <v>354.6</v>
      </c>
      <c r="H308" s="5">
        <v>45065</v>
      </c>
      <c r="J308" t="s">
        <v>642</v>
      </c>
      <c r="K308" s="20">
        <v>354.6</v>
      </c>
      <c r="L308" s="20">
        <v>0</v>
      </c>
      <c r="M308" s="5">
        <v>45065</v>
      </c>
    </row>
    <row r="309" spans="6:13" x14ac:dyDescent="0.3">
      <c r="F309" t="s">
        <v>592</v>
      </c>
      <c r="G309" s="20">
        <v>489.98</v>
      </c>
      <c r="H309" s="5">
        <v>45065</v>
      </c>
      <c r="J309" t="s">
        <v>643</v>
      </c>
      <c r="K309" s="20">
        <v>489.98</v>
      </c>
      <c r="L309" s="20">
        <v>2671.27</v>
      </c>
      <c r="M309" s="5">
        <v>45065</v>
      </c>
    </row>
    <row r="310" spans="6:13" x14ac:dyDescent="0.3">
      <c r="F310" t="s">
        <v>593</v>
      </c>
      <c r="G310" s="20">
        <v>812.83</v>
      </c>
      <c r="H310" s="5">
        <v>45065</v>
      </c>
      <c r="J310" t="s">
        <v>644</v>
      </c>
      <c r="K310" s="20">
        <v>812.83</v>
      </c>
      <c r="L310" s="20">
        <v>0</v>
      </c>
      <c r="M310" s="5">
        <v>45065</v>
      </c>
    </row>
    <row r="311" spans="6:13" x14ac:dyDescent="0.3">
      <c r="F311" t="s">
        <v>594</v>
      </c>
      <c r="G311" s="20">
        <v>3414.65</v>
      </c>
      <c r="H311" s="5">
        <v>45065</v>
      </c>
      <c r="J311" t="s">
        <v>150</v>
      </c>
      <c r="K311" s="20">
        <v>3414.65</v>
      </c>
      <c r="L311" s="20">
        <v>0</v>
      </c>
      <c r="M311" s="5">
        <v>45065</v>
      </c>
    </row>
    <row r="312" spans="6:13" x14ac:dyDescent="0.3">
      <c r="F312" t="s">
        <v>595</v>
      </c>
      <c r="G312" s="20">
        <v>7487.83</v>
      </c>
      <c r="H312" s="5">
        <v>45065</v>
      </c>
      <c r="J312" t="s">
        <v>645</v>
      </c>
      <c r="K312" s="20">
        <v>7487.83</v>
      </c>
      <c r="L312" s="20">
        <v>0</v>
      </c>
      <c r="M312" s="5">
        <v>45065</v>
      </c>
    </row>
    <row r="313" spans="6:13" x14ac:dyDescent="0.3">
      <c r="F313" t="s">
        <v>596</v>
      </c>
      <c r="G313" s="20">
        <v>15020.76</v>
      </c>
      <c r="H313" s="5">
        <v>45065</v>
      </c>
      <c r="J313" t="s">
        <v>646</v>
      </c>
      <c r="K313" s="20">
        <v>15020.76</v>
      </c>
      <c r="L313" s="20">
        <v>0</v>
      </c>
      <c r="M313" s="5">
        <v>45065</v>
      </c>
    </row>
    <row r="314" spans="6:13" x14ac:dyDescent="0.3">
      <c r="F314" t="s">
        <v>597</v>
      </c>
      <c r="G314" s="20">
        <v>12.99</v>
      </c>
      <c r="H314" s="5">
        <v>45066</v>
      </c>
      <c r="J314" t="s">
        <v>647</v>
      </c>
      <c r="K314" s="20">
        <v>12.99</v>
      </c>
      <c r="L314" s="20">
        <v>0</v>
      </c>
      <c r="M314" s="5">
        <v>45066</v>
      </c>
    </row>
    <row r="315" spans="6:13" x14ac:dyDescent="0.3">
      <c r="F315" t="s">
        <v>598</v>
      </c>
      <c r="G315" s="20">
        <v>349.92</v>
      </c>
      <c r="H315" s="5">
        <v>45066</v>
      </c>
      <c r="J315" t="s">
        <v>648</v>
      </c>
      <c r="K315" s="20">
        <v>349.92</v>
      </c>
      <c r="L315" s="20">
        <v>0</v>
      </c>
      <c r="M315" s="5">
        <v>45066</v>
      </c>
    </row>
    <row r="316" spans="6:13" x14ac:dyDescent="0.3">
      <c r="F316" t="s">
        <v>599</v>
      </c>
      <c r="G316" s="20">
        <v>362.05</v>
      </c>
      <c r="H316" s="5">
        <v>45066</v>
      </c>
      <c r="J316" t="s">
        <v>649</v>
      </c>
      <c r="K316" s="20">
        <v>362.05</v>
      </c>
      <c r="L316" s="20">
        <v>0</v>
      </c>
      <c r="M316" s="5">
        <v>45066</v>
      </c>
    </row>
    <row r="317" spans="6:13" x14ac:dyDescent="0.3">
      <c r="F317" t="s">
        <v>600</v>
      </c>
      <c r="G317" s="20">
        <v>506.05</v>
      </c>
      <c r="H317" s="5">
        <v>45066</v>
      </c>
      <c r="J317" t="s">
        <v>650</v>
      </c>
      <c r="K317" s="20">
        <v>506.05</v>
      </c>
      <c r="L317" s="20">
        <v>0</v>
      </c>
      <c r="M317" s="5">
        <v>45066</v>
      </c>
    </row>
    <row r="318" spans="6:13" x14ac:dyDescent="0.3">
      <c r="F318" t="s">
        <v>601</v>
      </c>
      <c r="G318" s="20">
        <v>631.99</v>
      </c>
      <c r="H318" s="5">
        <v>45066</v>
      </c>
      <c r="J318" t="s">
        <v>651</v>
      </c>
      <c r="K318" s="20">
        <v>631.99</v>
      </c>
      <c r="L318" s="20">
        <v>0</v>
      </c>
      <c r="M318" s="5">
        <v>45066</v>
      </c>
    </row>
    <row r="319" spans="6:13" x14ac:dyDescent="0.3">
      <c r="F319" t="s">
        <v>602</v>
      </c>
      <c r="G319" s="20">
        <v>968.54</v>
      </c>
      <c r="H319" s="5">
        <v>45066</v>
      </c>
      <c r="J319" t="s">
        <v>144</v>
      </c>
      <c r="K319" s="20">
        <v>968.54</v>
      </c>
      <c r="L319" s="20">
        <v>0</v>
      </c>
      <c r="M319" s="5">
        <v>45066</v>
      </c>
    </row>
    <row r="320" spans="6:13" x14ac:dyDescent="0.3">
      <c r="F320" t="s">
        <v>603</v>
      </c>
      <c r="G320" s="20">
        <v>935.88</v>
      </c>
      <c r="H320" s="5">
        <v>45068</v>
      </c>
      <c r="J320" t="s">
        <v>644</v>
      </c>
      <c r="K320" s="20">
        <v>935.88</v>
      </c>
      <c r="L320" s="20">
        <v>0</v>
      </c>
      <c r="M320" s="5">
        <v>45068</v>
      </c>
    </row>
    <row r="321" spans="2:13" x14ac:dyDescent="0.3">
      <c r="F321" t="s">
        <v>604</v>
      </c>
      <c r="G321" s="20">
        <v>14</v>
      </c>
      <c r="H321" s="5">
        <v>45069</v>
      </c>
      <c r="J321" t="s">
        <v>652</v>
      </c>
      <c r="K321" s="20">
        <v>14</v>
      </c>
      <c r="L321" s="20">
        <v>0</v>
      </c>
      <c r="M321" s="5">
        <v>45069</v>
      </c>
    </row>
    <row r="322" spans="2:13" x14ac:dyDescent="0.3">
      <c r="F322" t="s">
        <v>605</v>
      </c>
      <c r="G322" s="20">
        <v>3548.29</v>
      </c>
      <c r="H322" s="5">
        <v>45069</v>
      </c>
      <c r="J322" t="s">
        <v>652</v>
      </c>
      <c r="K322" s="20">
        <v>3548.29</v>
      </c>
      <c r="L322" s="20">
        <v>0</v>
      </c>
      <c r="M322" s="5">
        <v>45069</v>
      </c>
    </row>
    <row r="323" spans="2:13" x14ac:dyDescent="0.3">
      <c r="F323" t="s">
        <v>606</v>
      </c>
      <c r="G323" s="20">
        <v>327.74</v>
      </c>
      <c r="H323" s="5">
        <v>45072</v>
      </c>
      <c r="J323" t="s">
        <v>653</v>
      </c>
      <c r="K323" s="20">
        <v>327.74</v>
      </c>
      <c r="L323" s="20">
        <v>0</v>
      </c>
      <c r="M323" s="5">
        <v>45072</v>
      </c>
    </row>
    <row r="324" spans="2:13" x14ac:dyDescent="0.3">
      <c r="F324" t="s">
        <v>607</v>
      </c>
      <c r="G324" s="20">
        <v>3919.66</v>
      </c>
      <c r="H324" s="5">
        <v>45072</v>
      </c>
      <c r="J324" t="s">
        <v>150</v>
      </c>
      <c r="K324" s="20">
        <v>3919.66</v>
      </c>
      <c r="L324" s="20">
        <v>0</v>
      </c>
      <c r="M324" s="5">
        <v>45072</v>
      </c>
    </row>
    <row r="325" spans="2:13" x14ac:dyDescent="0.3">
      <c r="F325" t="s">
        <v>608</v>
      </c>
      <c r="G325" s="20">
        <v>50</v>
      </c>
      <c r="H325" s="5">
        <v>45075</v>
      </c>
      <c r="J325" t="s">
        <v>654</v>
      </c>
      <c r="K325" s="20">
        <v>50</v>
      </c>
      <c r="L325" s="20">
        <v>0</v>
      </c>
      <c r="M325" s="5">
        <v>45075</v>
      </c>
    </row>
    <row r="326" spans="2:13" x14ac:dyDescent="0.3">
      <c r="F326" t="s">
        <v>609</v>
      </c>
      <c r="G326" s="20">
        <v>50</v>
      </c>
      <c r="H326" s="5">
        <v>45075</v>
      </c>
      <c r="J326" t="s">
        <v>654</v>
      </c>
      <c r="K326" s="20">
        <v>50</v>
      </c>
      <c r="L326" s="20">
        <v>0</v>
      </c>
      <c r="M326" s="5">
        <v>45075</v>
      </c>
    </row>
    <row r="327" spans="2:13" x14ac:dyDescent="0.3">
      <c r="F327" t="s">
        <v>610</v>
      </c>
      <c r="G327" s="20">
        <v>147.04</v>
      </c>
      <c r="H327" s="5">
        <v>45076</v>
      </c>
      <c r="J327" t="s">
        <v>655</v>
      </c>
      <c r="K327" s="20">
        <v>147.04</v>
      </c>
      <c r="L327" s="20">
        <v>0</v>
      </c>
      <c r="M327" s="5">
        <v>45076</v>
      </c>
    </row>
    <row r="328" spans="2:13" x14ac:dyDescent="0.3">
      <c r="F328" t="s">
        <v>611</v>
      </c>
      <c r="G328" s="20">
        <v>2551.67</v>
      </c>
      <c r="H328" s="5">
        <v>45076</v>
      </c>
      <c r="J328" t="s">
        <v>655</v>
      </c>
      <c r="K328" s="20">
        <v>2551.67</v>
      </c>
      <c r="L328" s="20">
        <v>0</v>
      </c>
      <c r="M328" s="5">
        <v>45076</v>
      </c>
    </row>
    <row r="329" spans="2:13" x14ac:dyDescent="0.3">
      <c r="B329"/>
      <c r="C329"/>
      <c r="D329"/>
      <c r="E329"/>
      <c r="F329" t="s">
        <v>701</v>
      </c>
      <c r="G329" s="20">
        <v>923.62</v>
      </c>
      <c r="H329" s="5">
        <v>45079</v>
      </c>
      <c r="J329" t="s">
        <v>144</v>
      </c>
      <c r="K329" s="20">
        <v>923.62</v>
      </c>
      <c r="L329" s="20">
        <v>0</v>
      </c>
      <c r="M329" s="5">
        <v>45079</v>
      </c>
    </row>
    <row r="330" spans="2:13" x14ac:dyDescent="0.3">
      <c r="B330"/>
      <c r="C330"/>
      <c r="D330"/>
      <c r="E330"/>
      <c r="F330" t="s">
        <v>702</v>
      </c>
      <c r="G330" s="20">
        <v>3367.95</v>
      </c>
      <c r="H330" s="5">
        <v>45079</v>
      </c>
      <c r="J330" t="s">
        <v>150</v>
      </c>
      <c r="K330" s="20">
        <v>3367.95</v>
      </c>
      <c r="L330" s="20">
        <v>0</v>
      </c>
      <c r="M330" s="5">
        <v>45079</v>
      </c>
    </row>
    <row r="331" spans="2:13" x14ac:dyDescent="0.3">
      <c r="B331"/>
      <c r="C331"/>
      <c r="D331"/>
      <c r="E331"/>
      <c r="F331" t="s">
        <v>703</v>
      </c>
      <c r="G331" s="20">
        <v>975</v>
      </c>
      <c r="H331" s="5">
        <v>45082</v>
      </c>
      <c r="J331" t="s">
        <v>660</v>
      </c>
      <c r="K331" s="20">
        <v>975</v>
      </c>
      <c r="L331" s="20">
        <v>0</v>
      </c>
      <c r="M331" s="5">
        <v>45082</v>
      </c>
    </row>
    <row r="332" spans="2:13" x14ac:dyDescent="0.3">
      <c r="B332"/>
      <c r="C332"/>
      <c r="D332"/>
      <c r="E332"/>
      <c r="F332" t="s">
        <v>704</v>
      </c>
      <c r="G332" s="20">
        <v>17.5</v>
      </c>
      <c r="H332" s="5">
        <v>45083</v>
      </c>
      <c r="J332" t="s">
        <v>661</v>
      </c>
      <c r="K332" s="20">
        <v>17.5</v>
      </c>
      <c r="L332" s="20">
        <v>0</v>
      </c>
      <c r="M332" s="5">
        <v>45083</v>
      </c>
    </row>
    <row r="333" spans="2:13" x14ac:dyDescent="0.3">
      <c r="B333"/>
      <c r="C333"/>
      <c r="D333"/>
      <c r="E333"/>
      <c r="F333" t="s">
        <v>705</v>
      </c>
      <c r="G333" s="20">
        <v>3949.81</v>
      </c>
      <c r="H333" s="5">
        <v>45083</v>
      </c>
      <c r="J333" t="s">
        <v>661</v>
      </c>
      <c r="K333" s="20">
        <v>3949.81</v>
      </c>
      <c r="L333" s="20">
        <v>0</v>
      </c>
      <c r="M333" s="5">
        <v>45083</v>
      </c>
    </row>
    <row r="334" spans="2:13" x14ac:dyDescent="0.3">
      <c r="B334"/>
      <c r="C334"/>
      <c r="D334"/>
      <c r="E334"/>
      <c r="F334" t="s">
        <v>706</v>
      </c>
      <c r="G334" s="20">
        <v>195</v>
      </c>
      <c r="H334" s="5">
        <v>45084</v>
      </c>
      <c r="J334" t="s">
        <v>662</v>
      </c>
      <c r="K334" s="20">
        <v>195</v>
      </c>
      <c r="L334" s="20">
        <v>0</v>
      </c>
      <c r="M334" s="5">
        <v>45084</v>
      </c>
    </row>
    <row r="335" spans="2:13" x14ac:dyDescent="0.3">
      <c r="B335"/>
      <c r="C335"/>
      <c r="D335"/>
      <c r="E335"/>
      <c r="F335" t="s">
        <v>707</v>
      </c>
      <c r="G335" s="20">
        <v>4857.07</v>
      </c>
      <c r="H335" s="5">
        <v>45090</v>
      </c>
      <c r="J335" t="s">
        <v>349</v>
      </c>
      <c r="K335" s="20">
        <v>34.86</v>
      </c>
      <c r="L335" s="20">
        <v>0</v>
      </c>
      <c r="M335" s="5">
        <v>45090</v>
      </c>
    </row>
    <row r="336" spans="2:13" x14ac:dyDescent="0.3">
      <c r="B336"/>
      <c r="C336"/>
      <c r="D336"/>
      <c r="E336"/>
      <c r="F336" t="s">
        <v>708</v>
      </c>
      <c r="G336" s="20">
        <v>982.5</v>
      </c>
      <c r="H336" s="5">
        <v>45090</v>
      </c>
      <c r="J336" t="s">
        <v>663</v>
      </c>
      <c r="K336" s="20">
        <v>65</v>
      </c>
      <c r="L336" s="20">
        <v>0</v>
      </c>
      <c r="M336" s="5">
        <v>45090</v>
      </c>
    </row>
    <row r="337" spans="2:13" x14ac:dyDescent="0.3">
      <c r="B337"/>
      <c r="C337"/>
      <c r="D337"/>
      <c r="E337"/>
      <c r="F337" t="s">
        <v>709</v>
      </c>
      <c r="G337" s="20">
        <v>3082.88</v>
      </c>
      <c r="H337" s="5">
        <v>45090</v>
      </c>
      <c r="J337" t="s">
        <v>664</v>
      </c>
      <c r="K337" s="20">
        <v>121.97</v>
      </c>
      <c r="L337" s="20">
        <v>1006.84</v>
      </c>
      <c r="M337" s="5">
        <v>45090</v>
      </c>
    </row>
    <row r="338" spans="2:13" x14ac:dyDescent="0.3">
      <c r="B338"/>
      <c r="C338"/>
      <c r="D338"/>
      <c r="E338"/>
      <c r="F338" t="s">
        <v>710</v>
      </c>
      <c r="G338" s="20">
        <v>1913.16</v>
      </c>
      <c r="H338" s="5">
        <v>45090</v>
      </c>
      <c r="J338" t="s">
        <v>665</v>
      </c>
      <c r="K338" s="20">
        <v>651.25</v>
      </c>
      <c r="L338" s="20">
        <v>10823.03</v>
      </c>
      <c r="M338" s="5">
        <v>45090</v>
      </c>
    </row>
    <row r="339" spans="2:13" x14ac:dyDescent="0.3">
      <c r="B339"/>
      <c r="C339"/>
      <c r="D339"/>
      <c r="E339"/>
      <c r="F339" t="s">
        <v>711</v>
      </c>
      <c r="G339" s="20">
        <v>870</v>
      </c>
      <c r="H339" s="5">
        <v>45090</v>
      </c>
      <c r="J339" t="s">
        <v>666</v>
      </c>
      <c r="K339" s="20">
        <v>870</v>
      </c>
      <c r="L339" s="20">
        <v>0</v>
      </c>
      <c r="M339" s="5">
        <v>45090</v>
      </c>
    </row>
    <row r="340" spans="2:13" x14ac:dyDescent="0.3">
      <c r="B340"/>
      <c r="C340"/>
      <c r="D340"/>
      <c r="E340"/>
      <c r="F340" t="s">
        <v>712</v>
      </c>
      <c r="G340" s="20">
        <v>4536.57</v>
      </c>
      <c r="H340" s="5">
        <v>45090</v>
      </c>
      <c r="J340" t="s">
        <v>667</v>
      </c>
      <c r="K340" s="20">
        <v>982.5</v>
      </c>
      <c r="L340" s="20">
        <v>0</v>
      </c>
      <c r="M340" s="5">
        <v>45090</v>
      </c>
    </row>
    <row r="341" spans="2:13" x14ac:dyDescent="0.3">
      <c r="B341"/>
      <c r="C341"/>
      <c r="D341"/>
      <c r="E341"/>
      <c r="F341" t="s">
        <v>713</v>
      </c>
      <c r="G341" s="20">
        <v>2909.78</v>
      </c>
      <c r="H341" s="5">
        <v>45090</v>
      </c>
      <c r="J341" t="s">
        <v>668</v>
      </c>
      <c r="K341" s="20">
        <v>1913.16</v>
      </c>
      <c r="L341" s="20">
        <v>0</v>
      </c>
      <c r="M341" s="5">
        <v>45090</v>
      </c>
    </row>
    <row r="342" spans="2:13" x14ac:dyDescent="0.3">
      <c r="B342"/>
      <c r="C342"/>
      <c r="D342"/>
      <c r="E342"/>
      <c r="F342" t="s">
        <v>714</v>
      </c>
      <c r="G342" s="20">
        <v>3444.06</v>
      </c>
      <c r="H342" s="5">
        <v>45090</v>
      </c>
      <c r="J342" t="s">
        <v>669</v>
      </c>
      <c r="K342" s="20">
        <v>2448.9899999999998</v>
      </c>
      <c r="L342" s="20">
        <v>0</v>
      </c>
      <c r="M342" s="5">
        <v>45090</v>
      </c>
    </row>
    <row r="343" spans="2:13" x14ac:dyDescent="0.3">
      <c r="B343"/>
      <c r="C343"/>
      <c r="D343"/>
      <c r="E343"/>
      <c r="F343" t="s">
        <v>715</v>
      </c>
      <c r="G343" s="20">
        <v>2448.9899999999998</v>
      </c>
      <c r="H343" s="5">
        <v>45090</v>
      </c>
      <c r="J343" t="s">
        <v>150</v>
      </c>
      <c r="K343" s="20">
        <v>2909.78</v>
      </c>
      <c r="L343" s="20">
        <v>0</v>
      </c>
      <c r="M343" s="5">
        <v>45090</v>
      </c>
    </row>
    <row r="344" spans="2:13" x14ac:dyDescent="0.3">
      <c r="B344"/>
      <c r="C344"/>
      <c r="D344"/>
      <c r="E344"/>
      <c r="F344" t="s">
        <v>716</v>
      </c>
      <c r="G344" s="20">
        <v>651.25</v>
      </c>
      <c r="H344" s="5">
        <v>45090</v>
      </c>
      <c r="J344" t="s">
        <v>144</v>
      </c>
      <c r="K344" s="20">
        <v>3082.88</v>
      </c>
      <c r="L344" s="20">
        <v>0</v>
      </c>
      <c r="M344" s="5">
        <v>45090</v>
      </c>
    </row>
    <row r="345" spans="2:13" x14ac:dyDescent="0.3">
      <c r="B345"/>
      <c r="C345"/>
      <c r="D345"/>
      <c r="E345"/>
      <c r="F345" t="s">
        <v>717</v>
      </c>
      <c r="G345" s="20">
        <v>121.97</v>
      </c>
      <c r="H345" s="5">
        <v>45090</v>
      </c>
      <c r="J345" t="s">
        <v>147</v>
      </c>
      <c r="K345" s="20">
        <v>3444.06</v>
      </c>
      <c r="L345" s="20">
        <v>0</v>
      </c>
      <c r="M345" s="5">
        <v>45090</v>
      </c>
    </row>
    <row r="346" spans="2:13" x14ac:dyDescent="0.3">
      <c r="B346"/>
      <c r="C346"/>
      <c r="D346"/>
      <c r="E346"/>
      <c r="F346" t="s">
        <v>718</v>
      </c>
      <c r="G346" s="20">
        <v>3464.35</v>
      </c>
      <c r="H346" s="5">
        <v>45090</v>
      </c>
      <c r="J346" t="s">
        <v>670</v>
      </c>
      <c r="K346" s="20">
        <v>3464.35</v>
      </c>
      <c r="L346" s="20">
        <v>0</v>
      </c>
      <c r="M346" s="5">
        <v>45090</v>
      </c>
    </row>
    <row r="347" spans="2:13" x14ac:dyDescent="0.3">
      <c r="B347"/>
      <c r="C347"/>
      <c r="D347"/>
      <c r="E347"/>
      <c r="F347" t="s">
        <v>719</v>
      </c>
      <c r="G347" s="20">
        <v>3772.7</v>
      </c>
      <c r="H347" s="5">
        <v>45090</v>
      </c>
      <c r="J347" t="s">
        <v>159</v>
      </c>
      <c r="K347" s="20">
        <v>3772.7</v>
      </c>
      <c r="L347" s="20">
        <v>0</v>
      </c>
      <c r="M347" s="5">
        <v>45090</v>
      </c>
    </row>
    <row r="348" spans="2:13" x14ac:dyDescent="0.3">
      <c r="B348"/>
      <c r="C348"/>
      <c r="D348"/>
      <c r="E348"/>
      <c r="F348" t="s">
        <v>720</v>
      </c>
      <c r="G348" s="20">
        <v>65</v>
      </c>
      <c r="H348" s="5">
        <v>45090</v>
      </c>
      <c r="J348" t="s">
        <v>144</v>
      </c>
      <c r="K348" s="20">
        <v>4536.57</v>
      </c>
      <c r="L348" s="20">
        <v>0</v>
      </c>
      <c r="M348" s="5">
        <v>45090</v>
      </c>
    </row>
    <row r="349" spans="2:13" x14ac:dyDescent="0.3">
      <c r="B349"/>
      <c r="C349"/>
      <c r="D349"/>
      <c r="E349"/>
      <c r="F349" t="s">
        <v>721</v>
      </c>
      <c r="G349" s="20">
        <v>34.86</v>
      </c>
      <c r="H349" s="5">
        <v>45090</v>
      </c>
      <c r="J349" t="s">
        <v>671</v>
      </c>
      <c r="K349" s="20">
        <v>4857.07</v>
      </c>
      <c r="L349" s="20">
        <v>0</v>
      </c>
      <c r="M349" s="5">
        <v>45090</v>
      </c>
    </row>
    <row r="350" spans="2:13" x14ac:dyDescent="0.3">
      <c r="B350"/>
      <c r="C350"/>
      <c r="D350"/>
      <c r="E350"/>
      <c r="F350" t="s">
        <v>722</v>
      </c>
      <c r="G350" s="20">
        <v>2547.5300000000002</v>
      </c>
      <c r="H350" s="5">
        <v>45091</v>
      </c>
      <c r="J350" t="s">
        <v>486</v>
      </c>
      <c r="K350" s="20">
        <v>107.16</v>
      </c>
      <c r="L350" s="20">
        <v>0</v>
      </c>
      <c r="M350" s="5">
        <v>45091</v>
      </c>
    </row>
    <row r="351" spans="2:13" x14ac:dyDescent="0.3">
      <c r="B351"/>
      <c r="C351"/>
      <c r="D351"/>
      <c r="E351"/>
      <c r="F351" t="s">
        <v>723</v>
      </c>
      <c r="G351" s="20">
        <v>211.49</v>
      </c>
      <c r="H351" s="5">
        <v>45091</v>
      </c>
      <c r="J351" t="s">
        <v>672</v>
      </c>
      <c r="K351" s="20">
        <v>196.44</v>
      </c>
      <c r="L351" s="20">
        <v>9.99</v>
      </c>
      <c r="M351" s="5">
        <v>45091</v>
      </c>
    </row>
    <row r="352" spans="2:13" x14ac:dyDescent="0.3">
      <c r="B352"/>
      <c r="C352"/>
      <c r="D352"/>
      <c r="E352"/>
      <c r="F352" t="s">
        <v>724</v>
      </c>
      <c r="G352" s="20">
        <v>196.44</v>
      </c>
      <c r="H352" s="5">
        <v>45091</v>
      </c>
      <c r="J352" t="s">
        <v>673</v>
      </c>
      <c r="K352" s="20">
        <v>211.49</v>
      </c>
      <c r="L352" s="20">
        <v>0</v>
      </c>
      <c r="M352" s="5">
        <v>45091</v>
      </c>
    </row>
    <row r="353" spans="2:13" x14ac:dyDescent="0.3">
      <c r="B353"/>
      <c r="C353"/>
      <c r="D353"/>
      <c r="E353"/>
      <c r="F353" t="s">
        <v>725</v>
      </c>
      <c r="G353" s="20">
        <v>354.32</v>
      </c>
      <c r="H353" s="5">
        <v>45091</v>
      </c>
      <c r="J353" t="s">
        <v>674</v>
      </c>
      <c r="K353" s="20">
        <v>354.32</v>
      </c>
      <c r="L353" s="20">
        <v>0</v>
      </c>
      <c r="M353" s="5">
        <v>45091</v>
      </c>
    </row>
    <row r="354" spans="2:13" x14ac:dyDescent="0.3">
      <c r="B354"/>
      <c r="C354"/>
      <c r="D354"/>
      <c r="E354"/>
      <c r="F354" t="s">
        <v>726</v>
      </c>
      <c r="G354" s="20">
        <v>107.16</v>
      </c>
      <c r="H354" s="5">
        <v>45091</v>
      </c>
      <c r="J354" t="s">
        <v>150</v>
      </c>
      <c r="K354" s="20">
        <v>2547.5300000000002</v>
      </c>
      <c r="L354" s="20">
        <v>0</v>
      </c>
      <c r="M354" s="5">
        <v>45091</v>
      </c>
    </row>
    <row r="355" spans="2:13" x14ac:dyDescent="0.3">
      <c r="B355"/>
      <c r="C355"/>
      <c r="D355"/>
      <c r="E355"/>
      <c r="F355" t="s">
        <v>727</v>
      </c>
      <c r="G355" s="20">
        <v>4694.3</v>
      </c>
      <c r="H355" s="5">
        <v>45097</v>
      </c>
      <c r="J355" t="s">
        <v>675</v>
      </c>
      <c r="K355" s="20">
        <v>236.57</v>
      </c>
      <c r="L355" s="20">
        <v>0</v>
      </c>
      <c r="M355" s="5">
        <v>45097</v>
      </c>
    </row>
    <row r="356" spans="2:13" x14ac:dyDescent="0.3">
      <c r="B356"/>
      <c r="C356"/>
      <c r="D356"/>
      <c r="E356"/>
      <c r="F356" t="s">
        <v>728</v>
      </c>
      <c r="G356" s="20">
        <v>1691.91</v>
      </c>
      <c r="H356" s="5">
        <v>45097</v>
      </c>
      <c r="J356" t="s">
        <v>676</v>
      </c>
      <c r="K356" s="20">
        <v>242.94</v>
      </c>
      <c r="L356" s="20">
        <v>0</v>
      </c>
      <c r="M356" s="5">
        <v>45097</v>
      </c>
    </row>
    <row r="357" spans="2:13" x14ac:dyDescent="0.3">
      <c r="B357"/>
      <c r="C357"/>
      <c r="D357"/>
      <c r="E357"/>
      <c r="F357" t="s">
        <v>729</v>
      </c>
      <c r="G357" s="20">
        <v>1706.98</v>
      </c>
      <c r="H357" s="5">
        <v>45097</v>
      </c>
      <c r="J357" t="s">
        <v>677</v>
      </c>
      <c r="K357" s="20">
        <v>243.38</v>
      </c>
      <c r="L357" s="20">
        <v>0</v>
      </c>
      <c r="M357" s="5">
        <v>45097</v>
      </c>
    </row>
    <row r="358" spans="2:13" x14ac:dyDescent="0.3">
      <c r="B358"/>
      <c r="C358"/>
      <c r="D358"/>
      <c r="E358"/>
      <c r="F358" t="s">
        <v>730</v>
      </c>
      <c r="G358" s="20">
        <v>1391.29</v>
      </c>
      <c r="H358" s="5">
        <v>45097</v>
      </c>
      <c r="J358" t="s">
        <v>678</v>
      </c>
      <c r="K358" s="20">
        <v>257.94</v>
      </c>
      <c r="L358" s="20">
        <v>0</v>
      </c>
      <c r="M358" s="5">
        <v>45097</v>
      </c>
    </row>
    <row r="359" spans="2:13" x14ac:dyDescent="0.3">
      <c r="B359"/>
      <c r="C359"/>
      <c r="D359"/>
      <c r="E359"/>
      <c r="F359" t="s">
        <v>731</v>
      </c>
      <c r="G359" s="20">
        <v>3214.34</v>
      </c>
      <c r="H359" s="5">
        <v>45097</v>
      </c>
      <c r="J359" t="s">
        <v>679</v>
      </c>
      <c r="K359" s="20">
        <v>319.51</v>
      </c>
      <c r="L359" s="20">
        <v>0</v>
      </c>
      <c r="M359" s="5">
        <v>45097</v>
      </c>
    </row>
    <row r="360" spans="2:13" x14ac:dyDescent="0.3">
      <c r="B360"/>
      <c r="C360"/>
      <c r="D360"/>
      <c r="E360"/>
      <c r="F360" t="s">
        <v>732</v>
      </c>
      <c r="G360" s="20">
        <v>1073.5</v>
      </c>
      <c r="H360" s="5">
        <v>45097</v>
      </c>
      <c r="J360" t="s">
        <v>680</v>
      </c>
      <c r="K360" s="20">
        <v>361.71</v>
      </c>
      <c r="L360" s="20">
        <v>0</v>
      </c>
      <c r="M360" s="5">
        <v>45097</v>
      </c>
    </row>
    <row r="361" spans="2:13" x14ac:dyDescent="0.3">
      <c r="B361"/>
      <c r="C361"/>
      <c r="D361"/>
      <c r="E361"/>
      <c r="F361" t="s">
        <v>733</v>
      </c>
      <c r="G361" s="20">
        <v>474</v>
      </c>
      <c r="H361" s="5">
        <v>45097</v>
      </c>
      <c r="J361" t="s">
        <v>681</v>
      </c>
      <c r="K361" s="20">
        <v>364.34</v>
      </c>
      <c r="L361" s="20">
        <v>0</v>
      </c>
      <c r="M361" s="5">
        <v>45097</v>
      </c>
    </row>
    <row r="362" spans="2:13" x14ac:dyDescent="0.3">
      <c r="B362"/>
      <c r="C362"/>
      <c r="D362"/>
      <c r="E362"/>
      <c r="F362" t="s">
        <v>734</v>
      </c>
      <c r="G362" s="20">
        <v>455.03</v>
      </c>
      <c r="H362" s="5">
        <v>45097</v>
      </c>
      <c r="J362" t="s">
        <v>682</v>
      </c>
      <c r="K362" s="20">
        <v>390</v>
      </c>
      <c r="L362" s="20">
        <v>0</v>
      </c>
      <c r="M362" s="5">
        <v>45097</v>
      </c>
    </row>
    <row r="363" spans="2:13" x14ac:dyDescent="0.3">
      <c r="B363"/>
      <c r="C363"/>
      <c r="D363"/>
      <c r="E363"/>
      <c r="F363" t="s">
        <v>735</v>
      </c>
      <c r="G363" s="20">
        <v>513.41</v>
      </c>
      <c r="H363" s="5">
        <v>45097</v>
      </c>
      <c r="J363" t="s">
        <v>683</v>
      </c>
      <c r="K363" s="20">
        <v>414.84</v>
      </c>
      <c r="L363" s="20">
        <v>0</v>
      </c>
      <c r="M363" s="5">
        <v>45097</v>
      </c>
    </row>
    <row r="364" spans="2:13" x14ac:dyDescent="0.3">
      <c r="B364"/>
      <c r="C364"/>
      <c r="D364"/>
      <c r="E364"/>
      <c r="F364" t="s">
        <v>736</v>
      </c>
      <c r="G364" s="20">
        <v>242.94</v>
      </c>
      <c r="H364" s="5">
        <v>45097</v>
      </c>
      <c r="J364" t="s">
        <v>684</v>
      </c>
      <c r="K364" s="20">
        <v>419.8</v>
      </c>
      <c r="L364" s="20">
        <v>0</v>
      </c>
      <c r="M364" s="5">
        <v>45097</v>
      </c>
    </row>
    <row r="365" spans="2:13" x14ac:dyDescent="0.3">
      <c r="B365"/>
      <c r="C365"/>
      <c r="D365"/>
      <c r="E365"/>
      <c r="F365" t="s">
        <v>737</v>
      </c>
      <c r="G365" s="20">
        <v>243.38</v>
      </c>
      <c r="H365" s="5">
        <v>45097</v>
      </c>
      <c r="J365" t="s">
        <v>685</v>
      </c>
      <c r="K365" s="20">
        <v>427.71</v>
      </c>
      <c r="L365" s="20">
        <v>0</v>
      </c>
      <c r="M365" s="5">
        <v>45097</v>
      </c>
    </row>
    <row r="366" spans="2:13" x14ac:dyDescent="0.3">
      <c r="B366"/>
      <c r="C366"/>
      <c r="D366"/>
      <c r="E366"/>
      <c r="F366" t="s">
        <v>738</v>
      </c>
      <c r="G366" s="20">
        <v>390</v>
      </c>
      <c r="H366" s="5">
        <v>45097</v>
      </c>
      <c r="J366" t="s">
        <v>686</v>
      </c>
      <c r="K366" s="20">
        <v>455.03</v>
      </c>
      <c r="L366" s="20">
        <v>0</v>
      </c>
      <c r="M366" s="5">
        <v>45097</v>
      </c>
    </row>
    <row r="367" spans="2:13" x14ac:dyDescent="0.3">
      <c r="B367"/>
      <c r="C367"/>
      <c r="D367"/>
      <c r="E367"/>
      <c r="F367" t="s">
        <v>739</v>
      </c>
      <c r="G367" s="20">
        <v>427.71</v>
      </c>
      <c r="H367" s="5">
        <v>45097</v>
      </c>
      <c r="J367" t="s">
        <v>687</v>
      </c>
      <c r="K367" s="20">
        <v>465.62</v>
      </c>
      <c r="L367" s="20">
        <v>0</v>
      </c>
      <c r="M367" s="5">
        <v>45097</v>
      </c>
    </row>
    <row r="368" spans="2:13" x14ac:dyDescent="0.3">
      <c r="B368"/>
      <c r="C368"/>
      <c r="D368"/>
      <c r="E368"/>
      <c r="F368" t="s">
        <v>740</v>
      </c>
      <c r="G368" s="20">
        <v>236.57</v>
      </c>
      <c r="H368" s="5">
        <v>45097</v>
      </c>
      <c r="J368" t="s">
        <v>688</v>
      </c>
      <c r="K368" s="20">
        <v>474</v>
      </c>
      <c r="L368" s="20">
        <v>0</v>
      </c>
      <c r="M368" s="5">
        <v>45097</v>
      </c>
    </row>
    <row r="369" spans="2:13" x14ac:dyDescent="0.3">
      <c r="B369"/>
      <c r="C369"/>
      <c r="D369"/>
      <c r="E369"/>
      <c r="F369" t="s">
        <v>741</v>
      </c>
      <c r="G369" s="20">
        <v>414.84</v>
      </c>
      <c r="H369" s="5">
        <v>45097</v>
      </c>
      <c r="J369" t="s">
        <v>689</v>
      </c>
      <c r="K369" s="20">
        <v>513.41</v>
      </c>
      <c r="L369" s="20">
        <v>0</v>
      </c>
      <c r="M369" s="5">
        <v>45097</v>
      </c>
    </row>
    <row r="370" spans="2:13" x14ac:dyDescent="0.3">
      <c r="B370"/>
      <c r="C370"/>
      <c r="D370"/>
      <c r="E370"/>
      <c r="F370" t="s">
        <v>742</v>
      </c>
      <c r="G370" s="20">
        <v>465.62</v>
      </c>
      <c r="H370" s="5">
        <v>45097</v>
      </c>
      <c r="J370" t="s">
        <v>690</v>
      </c>
      <c r="K370" s="20">
        <v>572.28</v>
      </c>
      <c r="L370" s="20">
        <v>0</v>
      </c>
      <c r="M370" s="5">
        <v>45097</v>
      </c>
    </row>
    <row r="371" spans="2:13" x14ac:dyDescent="0.3">
      <c r="B371"/>
      <c r="C371"/>
      <c r="D371"/>
      <c r="E371"/>
      <c r="F371" t="s">
        <v>743</v>
      </c>
      <c r="G371" s="20">
        <v>572.28</v>
      </c>
      <c r="H371" s="5">
        <v>45097</v>
      </c>
      <c r="J371" t="s">
        <v>156</v>
      </c>
      <c r="K371" s="20">
        <v>676.97</v>
      </c>
      <c r="L371" s="20">
        <v>0</v>
      </c>
      <c r="M371" s="5">
        <v>45097</v>
      </c>
    </row>
    <row r="372" spans="2:13" x14ac:dyDescent="0.3">
      <c r="B372"/>
      <c r="C372"/>
      <c r="D372"/>
      <c r="E372"/>
      <c r="F372" t="s">
        <v>744</v>
      </c>
      <c r="G372" s="20">
        <v>257.94</v>
      </c>
      <c r="H372" s="5">
        <v>45097</v>
      </c>
      <c r="J372" t="s">
        <v>663</v>
      </c>
      <c r="K372" s="20">
        <v>1073.5</v>
      </c>
      <c r="L372" s="20">
        <v>0</v>
      </c>
      <c r="M372" s="5">
        <v>45097</v>
      </c>
    </row>
    <row r="373" spans="2:13" x14ac:dyDescent="0.3">
      <c r="B373"/>
      <c r="C373"/>
      <c r="D373"/>
      <c r="E373"/>
      <c r="F373" t="s">
        <v>745</v>
      </c>
      <c r="G373" s="20">
        <v>1459.16</v>
      </c>
      <c r="H373" s="5">
        <v>45097</v>
      </c>
      <c r="J373" t="s">
        <v>691</v>
      </c>
      <c r="K373" s="20">
        <v>1391.29</v>
      </c>
      <c r="L373" s="20">
        <v>2481.14</v>
      </c>
      <c r="M373" s="5">
        <v>45097</v>
      </c>
    </row>
    <row r="374" spans="2:13" x14ac:dyDescent="0.3">
      <c r="B374"/>
      <c r="C374"/>
      <c r="D374"/>
      <c r="E374"/>
      <c r="F374" t="s">
        <v>746</v>
      </c>
      <c r="G374" s="20">
        <v>8782.91</v>
      </c>
      <c r="H374" s="5">
        <v>45097</v>
      </c>
      <c r="J374" t="s">
        <v>692</v>
      </c>
      <c r="K374" s="20">
        <v>1459.16</v>
      </c>
      <c r="L374" s="20">
        <v>0</v>
      </c>
      <c r="M374" s="5">
        <v>45097</v>
      </c>
    </row>
    <row r="375" spans="2:13" x14ac:dyDescent="0.3">
      <c r="B375"/>
      <c r="C375"/>
      <c r="D375"/>
      <c r="E375"/>
      <c r="F375" t="s">
        <v>747</v>
      </c>
      <c r="G375" s="20">
        <v>419.8</v>
      </c>
      <c r="H375" s="5">
        <v>45097</v>
      </c>
      <c r="J375" t="s">
        <v>144</v>
      </c>
      <c r="K375" s="20">
        <v>1691.91</v>
      </c>
      <c r="L375" s="20">
        <v>0</v>
      </c>
      <c r="M375" s="5">
        <v>45097</v>
      </c>
    </row>
    <row r="376" spans="2:13" x14ac:dyDescent="0.3">
      <c r="B376"/>
      <c r="C376"/>
      <c r="D376"/>
      <c r="E376"/>
      <c r="F376" t="s">
        <v>748</v>
      </c>
      <c r="G376" s="20">
        <v>8514.06</v>
      </c>
      <c r="H376" s="5">
        <v>45097</v>
      </c>
      <c r="J376" t="s">
        <v>693</v>
      </c>
      <c r="K376" s="20">
        <v>1706.98</v>
      </c>
      <c r="L376" s="20">
        <v>0</v>
      </c>
      <c r="M376" s="5">
        <v>45097</v>
      </c>
    </row>
    <row r="377" spans="2:13" x14ac:dyDescent="0.3">
      <c r="B377"/>
      <c r="C377"/>
      <c r="D377"/>
      <c r="E377"/>
      <c r="F377" t="s">
        <v>749</v>
      </c>
      <c r="G377" s="20">
        <v>361.71</v>
      </c>
      <c r="H377" s="5">
        <v>45097</v>
      </c>
      <c r="J377" t="s">
        <v>694</v>
      </c>
      <c r="K377" s="20">
        <v>3214.34</v>
      </c>
      <c r="L377" s="20">
        <v>0</v>
      </c>
      <c r="M377" s="5">
        <v>45097</v>
      </c>
    </row>
    <row r="378" spans="2:13" x14ac:dyDescent="0.3">
      <c r="B378"/>
      <c r="C378"/>
      <c r="D378"/>
      <c r="E378"/>
      <c r="F378" t="s">
        <v>750</v>
      </c>
      <c r="G378" s="20">
        <v>676.97</v>
      </c>
      <c r="H378" s="5">
        <v>45097</v>
      </c>
      <c r="J378" t="s">
        <v>695</v>
      </c>
      <c r="K378" s="20">
        <v>4694.3</v>
      </c>
      <c r="L378" s="20">
        <v>0</v>
      </c>
      <c r="M378" s="5">
        <v>45097</v>
      </c>
    </row>
    <row r="379" spans="2:13" x14ac:dyDescent="0.3">
      <c r="B379"/>
      <c r="C379"/>
      <c r="D379"/>
      <c r="E379"/>
      <c r="F379" t="s">
        <v>751</v>
      </c>
      <c r="G379" s="20">
        <v>319.51</v>
      </c>
      <c r="H379" s="5">
        <v>45097</v>
      </c>
      <c r="J379" t="s">
        <v>696</v>
      </c>
      <c r="K379" s="20">
        <v>8514.06</v>
      </c>
      <c r="L379" s="20">
        <v>0</v>
      </c>
      <c r="M379" s="5">
        <v>45097</v>
      </c>
    </row>
    <row r="380" spans="2:13" x14ac:dyDescent="0.3">
      <c r="B380"/>
      <c r="C380"/>
      <c r="D380"/>
      <c r="E380"/>
      <c r="F380" t="s">
        <v>752</v>
      </c>
      <c r="G380" s="20">
        <v>364.34</v>
      </c>
      <c r="H380" s="5">
        <v>45097</v>
      </c>
      <c r="J380" t="s">
        <v>697</v>
      </c>
      <c r="K380" s="20">
        <v>8782.91</v>
      </c>
      <c r="L380" s="20">
        <v>0</v>
      </c>
      <c r="M380" s="5">
        <v>45097</v>
      </c>
    </row>
    <row r="381" spans="2:13" x14ac:dyDescent="0.3">
      <c r="B381"/>
      <c r="C381"/>
      <c r="D381"/>
      <c r="E381"/>
      <c r="F381" t="s">
        <v>753</v>
      </c>
      <c r="G381" s="20">
        <v>7373.4</v>
      </c>
      <c r="H381" s="5">
        <v>45099</v>
      </c>
      <c r="J381" t="s">
        <v>150</v>
      </c>
      <c r="K381" s="20">
        <v>7373.4</v>
      </c>
      <c r="L381" s="20">
        <v>0</v>
      </c>
      <c r="M381" s="5">
        <v>45099</v>
      </c>
    </row>
    <row r="382" spans="2:13" x14ac:dyDescent="0.3">
      <c r="B382"/>
      <c r="C382"/>
      <c r="D382"/>
      <c r="E382"/>
      <c r="F382" t="s">
        <v>754</v>
      </c>
      <c r="G382" s="20">
        <v>14.99</v>
      </c>
      <c r="H382" s="5">
        <v>45101</v>
      </c>
      <c r="J382" t="s">
        <v>698</v>
      </c>
      <c r="K382" s="20">
        <v>14.99</v>
      </c>
      <c r="L382" s="20">
        <v>0</v>
      </c>
      <c r="M382" s="5">
        <v>45101</v>
      </c>
    </row>
    <row r="383" spans="2:13" x14ac:dyDescent="0.3">
      <c r="B383"/>
      <c r="C383"/>
      <c r="D383"/>
      <c r="E383"/>
      <c r="F383" t="s">
        <v>755</v>
      </c>
      <c r="G383" s="20">
        <v>2618.5</v>
      </c>
      <c r="H383" s="5">
        <v>45104</v>
      </c>
      <c r="J383" t="s">
        <v>699</v>
      </c>
      <c r="K383" s="20">
        <v>2618.5</v>
      </c>
      <c r="L383" s="20">
        <v>0</v>
      </c>
      <c r="M383" s="5">
        <v>45104</v>
      </c>
    </row>
    <row r="384" spans="2:13" x14ac:dyDescent="0.3">
      <c r="B384"/>
      <c r="C384"/>
      <c r="D384"/>
      <c r="E384"/>
      <c r="F384" t="s">
        <v>756</v>
      </c>
      <c r="G384" s="20">
        <v>371.86</v>
      </c>
      <c r="H384" s="5">
        <v>45105</v>
      </c>
      <c r="J384" t="s">
        <v>700</v>
      </c>
      <c r="K384" s="20">
        <v>371.86</v>
      </c>
      <c r="L384" s="20">
        <v>0</v>
      </c>
      <c r="M384" s="5">
        <v>45105</v>
      </c>
    </row>
    <row r="385" spans="2:13" x14ac:dyDescent="0.3">
      <c r="B385"/>
      <c r="C385"/>
      <c r="D385"/>
      <c r="E385"/>
      <c r="F385" t="s">
        <v>757</v>
      </c>
      <c r="G385" s="20">
        <v>3169.61</v>
      </c>
      <c r="H385" s="5">
        <v>45105</v>
      </c>
      <c r="J385" t="s">
        <v>144</v>
      </c>
      <c r="K385" s="20">
        <v>1622.21</v>
      </c>
      <c r="L385" s="20">
        <v>0</v>
      </c>
      <c r="M385" s="5">
        <v>45105</v>
      </c>
    </row>
    <row r="386" spans="2:13" x14ac:dyDescent="0.3">
      <c r="B386"/>
      <c r="C386"/>
      <c r="D386"/>
      <c r="E386"/>
      <c r="F386" t="s">
        <v>758</v>
      </c>
      <c r="G386" s="20">
        <v>1622.21</v>
      </c>
      <c r="H386" s="5">
        <v>45105</v>
      </c>
      <c r="J386" t="s">
        <v>150</v>
      </c>
      <c r="K386" s="20">
        <v>3169.61</v>
      </c>
      <c r="L386" s="20">
        <v>0</v>
      </c>
      <c r="M386" s="5">
        <v>45105</v>
      </c>
    </row>
    <row r="387" spans="2:13" customFormat="1" x14ac:dyDescent="0.3">
      <c r="F387" t="s">
        <v>764</v>
      </c>
      <c r="G387" s="20">
        <v>375</v>
      </c>
      <c r="H387" s="5">
        <v>45110</v>
      </c>
      <c r="J387" t="s">
        <v>816</v>
      </c>
      <c r="K387" s="20">
        <v>375</v>
      </c>
      <c r="L387" s="20">
        <v>0</v>
      </c>
      <c r="M387" s="5">
        <v>45110</v>
      </c>
    </row>
    <row r="388" spans="2:13" customFormat="1" x14ac:dyDescent="0.3">
      <c r="F388" t="s">
        <v>765</v>
      </c>
      <c r="G388" s="20">
        <v>1708.07</v>
      </c>
      <c r="H388" s="5">
        <v>45111</v>
      </c>
      <c r="J388" t="s">
        <v>817</v>
      </c>
      <c r="K388" s="20">
        <v>1708.07</v>
      </c>
      <c r="L388" s="20">
        <v>0</v>
      </c>
      <c r="M388" s="5">
        <v>45111</v>
      </c>
    </row>
    <row r="389" spans="2:13" customFormat="1" x14ac:dyDescent="0.3">
      <c r="F389" t="s">
        <v>768</v>
      </c>
      <c r="G389" s="20">
        <v>1997.29</v>
      </c>
      <c r="H389" s="5">
        <v>45112</v>
      </c>
      <c r="J389" t="s">
        <v>161</v>
      </c>
      <c r="K389" s="20">
        <v>1997.29</v>
      </c>
      <c r="L389" s="20">
        <v>0</v>
      </c>
      <c r="M389" s="5">
        <v>45112</v>
      </c>
    </row>
    <row r="390" spans="2:13" customFormat="1" x14ac:dyDescent="0.3">
      <c r="F390" t="s">
        <v>766</v>
      </c>
      <c r="G390" s="20">
        <v>2175.17</v>
      </c>
      <c r="H390" s="5">
        <v>45112</v>
      </c>
      <c r="J390" t="s">
        <v>144</v>
      </c>
      <c r="K390" s="20">
        <v>2175.17</v>
      </c>
      <c r="L390" s="20">
        <v>0</v>
      </c>
      <c r="M390" s="5">
        <v>45112</v>
      </c>
    </row>
    <row r="391" spans="2:13" customFormat="1" x14ac:dyDescent="0.3">
      <c r="F391" t="s">
        <v>769</v>
      </c>
      <c r="G391" s="20">
        <v>3646.79</v>
      </c>
      <c r="H391" s="5">
        <v>45112</v>
      </c>
      <c r="J391" t="s">
        <v>147</v>
      </c>
      <c r="K391" s="20">
        <v>3646.79</v>
      </c>
      <c r="L391" s="20">
        <v>0</v>
      </c>
      <c r="M391" s="5">
        <v>45112</v>
      </c>
    </row>
    <row r="392" spans="2:13" customFormat="1" x14ac:dyDescent="0.3">
      <c r="F392" t="s">
        <v>767</v>
      </c>
      <c r="G392" s="20">
        <v>5490.48</v>
      </c>
      <c r="H392" s="5">
        <v>45112</v>
      </c>
      <c r="J392" t="s">
        <v>150</v>
      </c>
      <c r="K392" s="20">
        <v>5490.48</v>
      </c>
      <c r="L392" s="20">
        <v>0</v>
      </c>
      <c r="M392" s="5">
        <v>45112</v>
      </c>
    </row>
    <row r="393" spans="2:13" customFormat="1" x14ac:dyDescent="0.3">
      <c r="F393" t="s">
        <v>770</v>
      </c>
      <c r="G393" s="20">
        <v>88</v>
      </c>
      <c r="H393" s="5">
        <v>45115</v>
      </c>
      <c r="J393" t="s">
        <v>818</v>
      </c>
      <c r="K393" s="20">
        <v>88</v>
      </c>
      <c r="L393" s="20">
        <v>0</v>
      </c>
      <c r="M393" s="5">
        <v>45115</v>
      </c>
    </row>
    <row r="394" spans="2:13" customFormat="1" x14ac:dyDescent="0.3">
      <c r="F394" t="s">
        <v>771</v>
      </c>
      <c r="G394" s="20">
        <v>750</v>
      </c>
      <c r="H394" s="5">
        <v>45117</v>
      </c>
      <c r="J394" t="s">
        <v>819</v>
      </c>
      <c r="K394" s="20">
        <v>750</v>
      </c>
      <c r="L394" s="20">
        <v>0</v>
      </c>
      <c r="M394" s="5">
        <v>45117</v>
      </c>
    </row>
    <row r="395" spans="2:13" customFormat="1" x14ac:dyDescent="0.3">
      <c r="F395" t="s">
        <v>772</v>
      </c>
      <c r="G395" s="20">
        <v>4401.68</v>
      </c>
      <c r="H395" s="5">
        <v>45118</v>
      </c>
      <c r="J395" t="s">
        <v>820</v>
      </c>
      <c r="K395" s="20">
        <v>4401.68</v>
      </c>
      <c r="L395" s="20">
        <v>0</v>
      </c>
      <c r="M395" s="5">
        <v>45118</v>
      </c>
    </row>
    <row r="396" spans="2:13" customFormat="1" x14ac:dyDescent="0.3">
      <c r="G396" s="20">
        <v>0</v>
      </c>
      <c r="H396" s="5"/>
      <c r="J396" t="s">
        <v>821</v>
      </c>
      <c r="K396" s="20">
        <v>0</v>
      </c>
      <c r="L396" s="20">
        <v>11590.14</v>
      </c>
      <c r="M396" s="5">
        <v>45119</v>
      </c>
    </row>
    <row r="397" spans="2:13" customFormat="1" x14ac:dyDescent="0.3">
      <c r="F397" t="s">
        <v>778</v>
      </c>
      <c r="G397" s="20">
        <v>954.82</v>
      </c>
      <c r="H397" s="5">
        <v>45119</v>
      </c>
      <c r="J397" t="s">
        <v>152</v>
      </c>
      <c r="K397" s="20">
        <v>954.82</v>
      </c>
      <c r="L397" s="20">
        <v>0</v>
      </c>
      <c r="M397" s="5">
        <v>45119</v>
      </c>
    </row>
    <row r="398" spans="2:13" customFormat="1" x14ac:dyDescent="0.3">
      <c r="F398" t="s">
        <v>780</v>
      </c>
      <c r="G398" s="20">
        <v>1207.81</v>
      </c>
      <c r="H398" s="5">
        <v>45119</v>
      </c>
      <c r="J398" t="s">
        <v>822</v>
      </c>
      <c r="K398" s="20">
        <v>1207.81</v>
      </c>
      <c r="L398" s="20">
        <v>0</v>
      </c>
      <c r="M398" s="5">
        <v>45119</v>
      </c>
    </row>
    <row r="399" spans="2:13" customFormat="1" x14ac:dyDescent="0.3">
      <c r="F399" t="s">
        <v>775</v>
      </c>
      <c r="G399" s="20">
        <v>1336.31</v>
      </c>
      <c r="H399" s="5">
        <v>45119</v>
      </c>
      <c r="J399" t="s">
        <v>159</v>
      </c>
      <c r="K399" s="20">
        <v>1336.31</v>
      </c>
      <c r="L399" s="20">
        <v>0</v>
      </c>
      <c r="M399" s="5">
        <v>45119</v>
      </c>
    </row>
    <row r="400" spans="2:13" customFormat="1" x14ac:dyDescent="0.3">
      <c r="F400" t="s">
        <v>777</v>
      </c>
      <c r="G400" s="20">
        <v>1711.32</v>
      </c>
      <c r="H400" s="5">
        <v>45119</v>
      </c>
      <c r="J400" t="s">
        <v>156</v>
      </c>
      <c r="K400" s="20">
        <v>1711.32</v>
      </c>
      <c r="L400" s="20">
        <v>0</v>
      </c>
      <c r="M400" s="5">
        <v>45119</v>
      </c>
    </row>
    <row r="401" spans="6:13" customFormat="1" x14ac:dyDescent="0.3">
      <c r="F401" t="s">
        <v>779</v>
      </c>
      <c r="G401" s="20">
        <v>1957.95</v>
      </c>
      <c r="H401" s="5">
        <v>45119</v>
      </c>
      <c r="J401" t="s">
        <v>684</v>
      </c>
      <c r="K401" s="20">
        <v>1957.95</v>
      </c>
      <c r="L401" s="20">
        <v>0</v>
      </c>
      <c r="M401" s="5">
        <v>45119</v>
      </c>
    </row>
    <row r="402" spans="6:13" customFormat="1" x14ac:dyDescent="0.3">
      <c r="F402" t="s">
        <v>774</v>
      </c>
      <c r="G402" s="20">
        <v>2330.15</v>
      </c>
      <c r="H402" s="5">
        <v>45119</v>
      </c>
      <c r="J402" t="s">
        <v>150</v>
      </c>
      <c r="K402" s="20">
        <v>2330.15</v>
      </c>
      <c r="L402" s="20">
        <v>0</v>
      </c>
      <c r="M402" s="5">
        <v>45119</v>
      </c>
    </row>
    <row r="403" spans="6:13" customFormat="1" x14ac:dyDescent="0.3">
      <c r="F403" t="s">
        <v>776</v>
      </c>
      <c r="G403" s="20">
        <v>2627.24</v>
      </c>
      <c r="H403" s="5">
        <v>45119</v>
      </c>
      <c r="J403" t="s">
        <v>823</v>
      </c>
      <c r="K403" s="20">
        <v>2627.24</v>
      </c>
      <c r="L403" s="20">
        <v>0</v>
      </c>
      <c r="M403" s="5">
        <v>45119</v>
      </c>
    </row>
    <row r="404" spans="6:13" customFormat="1" x14ac:dyDescent="0.3">
      <c r="F404" t="s">
        <v>773</v>
      </c>
      <c r="G404" s="20">
        <v>2700.81</v>
      </c>
      <c r="H404" s="5">
        <v>45119</v>
      </c>
      <c r="J404" t="s">
        <v>144</v>
      </c>
      <c r="K404" s="20">
        <v>2700.81</v>
      </c>
      <c r="L404" s="20">
        <v>0</v>
      </c>
      <c r="M404" s="5">
        <v>45119</v>
      </c>
    </row>
    <row r="405" spans="6:13" customFormat="1" x14ac:dyDescent="0.3">
      <c r="F405" t="s">
        <v>782</v>
      </c>
      <c r="G405" s="20">
        <v>129.87</v>
      </c>
      <c r="H405" s="5">
        <v>45122</v>
      </c>
      <c r="J405" t="s">
        <v>824</v>
      </c>
      <c r="K405" s="20">
        <v>129.87</v>
      </c>
      <c r="L405" s="20">
        <v>0</v>
      </c>
      <c r="M405" s="5">
        <v>45122</v>
      </c>
    </row>
    <row r="406" spans="6:13" customFormat="1" x14ac:dyDescent="0.3">
      <c r="F406" t="s">
        <v>783</v>
      </c>
      <c r="G406" s="20">
        <v>3104.2</v>
      </c>
      <c r="H406" s="5">
        <v>45125</v>
      </c>
      <c r="J406" t="s">
        <v>825</v>
      </c>
      <c r="K406" s="20">
        <v>3104.2</v>
      </c>
      <c r="L406" s="20">
        <v>0</v>
      </c>
      <c r="M406" s="5">
        <v>45125</v>
      </c>
    </row>
    <row r="407" spans="6:13" customFormat="1" x14ac:dyDescent="0.3">
      <c r="F407" t="s">
        <v>784</v>
      </c>
      <c r="G407" s="20">
        <v>31.98</v>
      </c>
      <c r="H407" s="5">
        <v>45126</v>
      </c>
      <c r="J407" t="s">
        <v>826</v>
      </c>
      <c r="K407" s="20">
        <v>31.98</v>
      </c>
      <c r="L407" s="20">
        <v>0</v>
      </c>
      <c r="M407" s="5">
        <v>45126</v>
      </c>
    </row>
    <row r="408" spans="6:13" customFormat="1" x14ac:dyDescent="0.3">
      <c r="F408" t="s">
        <v>785</v>
      </c>
      <c r="G408" s="20">
        <v>34</v>
      </c>
      <c r="H408" s="5">
        <v>45127</v>
      </c>
      <c r="J408" t="s">
        <v>827</v>
      </c>
      <c r="K408" s="20">
        <v>34</v>
      </c>
      <c r="L408" s="20">
        <v>0</v>
      </c>
      <c r="M408" s="5">
        <v>45127</v>
      </c>
    </row>
    <row r="409" spans="6:13" customFormat="1" x14ac:dyDescent="0.3">
      <c r="F409" t="s">
        <v>786</v>
      </c>
      <c r="G409" s="20">
        <v>19.98</v>
      </c>
      <c r="H409" s="5">
        <v>45129</v>
      </c>
      <c r="J409" t="s">
        <v>828</v>
      </c>
      <c r="K409" s="20">
        <v>19.98</v>
      </c>
      <c r="L409" s="20">
        <v>0</v>
      </c>
      <c r="M409" s="5">
        <v>45129</v>
      </c>
    </row>
    <row r="410" spans="6:13" customFormat="1" x14ac:dyDescent="0.3">
      <c r="F410" t="s">
        <v>787</v>
      </c>
      <c r="G410" s="20">
        <v>4030.27</v>
      </c>
      <c r="H410" s="5">
        <v>45132</v>
      </c>
      <c r="J410" t="s">
        <v>829</v>
      </c>
      <c r="K410" s="20">
        <v>4030.27</v>
      </c>
      <c r="L410" s="20">
        <v>0</v>
      </c>
      <c r="M410" s="5">
        <v>45132</v>
      </c>
    </row>
    <row r="411" spans="6:13" customFormat="1" x14ac:dyDescent="0.3">
      <c r="G411" s="20">
        <v>0</v>
      </c>
      <c r="H411" s="5"/>
      <c r="J411" t="s">
        <v>199</v>
      </c>
      <c r="K411" s="20">
        <v>0</v>
      </c>
      <c r="L411" s="20">
        <v>1492.86</v>
      </c>
      <c r="M411" s="5">
        <v>45133</v>
      </c>
    </row>
    <row r="412" spans="6:13" customFormat="1" x14ac:dyDescent="0.3">
      <c r="F412" t="s">
        <v>792</v>
      </c>
      <c r="G412" s="20">
        <v>444.34</v>
      </c>
      <c r="H412" s="5">
        <v>45133</v>
      </c>
      <c r="J412" t="s">
        <v>830</v>
      </c>
      <c r="K412" s="20">
        <v>444.34</v>
      </c>
      <c r="L412" s="20">
        <v>0</v>
      </c>
      <c r="M412" s="5">
        <v>45133</v>
      </c>
    </row>
    <row r="413" spans="6:13" customFormat="1" x14ac:dyDescent="0.3">
      <c r="F413" t="s">
        <v>791</v>
      </c>
      <c r="G413" s="20">
        <v>860.67</v>
      </c>
      <c r="H413" s="5">
        <v>45133</v>
      </c>
      <c r="J413" t="s">
        <v>831</v>
      </c>
      <c r="K413" s="20">
        <v>860.67</v>
      </c>
      <c r="L413" s="20">
        <v>2628.33</v>
      </c>
      <c r="M413" s="5">
        <v>45133</v>
      </c>
    </row>
    <row r="414" spans="6:13" customFormat="1" x14ac:dyDescent="0.3">
      <c r="F414" t="s">
        <v>790</v>
      </c>
      <c r="G414" s="20">
        <v>3886.7</v>
      </c>
      <c r="H414" s="5">
        <v>45133</v>
      </c>
      <c r="J414" t="s">
        <v>832</v>
      </c>
      <c r="K414" s="20">
        <v>3886.7</v>
      </c>
      <c r="L414" s="20">
        <v>16.95</v>
      </c>
      <c r="M414" s="5">
        <v>45133</v>
      </c>
    </row>
    <row r="415" spans="6:13" customFormat="1" x14ac:dyDescent="0.3">
      <c r="F415" t="s">
        <v>789</v>
      </c>
      <c r="G415" s="20">
        <v>7370.29</v>
      </c>
      <c r="H415" s="5">
        <v>45133</v>
      </c>
      <c r="J415" t="s">
        <v>833</v>
      </c>
      <c r="K415" s="20">
        <v>7370.29</v>
      </c>
      <c r="L415" s="20">
        <v>0</v>
      </c>
      <c r="M415" s="5">
        <v>45133</v>
      </c>
    </row>
    <row r="416" spans="6:13" customFormat="1" x14ac:dyDescent="0.3">
      <c r="F416" t="s">
        <v>788</v>
      </c>
      <c r="G416" s="20">
        <v>7807.82</v>
      </c>
      <c r="H416" s="5">
        <v>45133</v>
      </c>
      <c r="J416" t="s">
        <v>260</v>
      </c>
      <c r="K416" s="20">
        <v>7807.82</v>
      </c>
      <c r="L416" s="20">
        <v>0</v>
      </c>
      <c r="M416" s="5">
        <v>45133</v>
      </c>
    </row>
    <row r="417" spans="6:13" customFormat="1" x14ac:dyDescent="0.3">
      <c r="F417" t="s">
        <v>802</v>
      </c>
      <c r="G417" s="20">
        <v>206.17</v>
      </c>
      <c r="H417" s="5">
        <v>45134</v>
      </c>
      <c r="J417" t="s">
        <v>834</v>
      </c>
      <c r="K417" s="20">
        <v>206.17</v>
      </c>
      <c r="L417" s="20">
        <v>0</v>
      </c>
      <c r="M417" s="5">
        <v>45134</v>
      </c>
    </row>
    <row r="418" spans="6:13" customFormat="1" x14ac:dyDescent="0.3">
      <c r="F418" t="s">
        <v>813</v>
      </c>
      <c r="G418" s="20">
        <v>240.52</v>
      </c>
      <c r="H418" s="5">
        <v>45134</v>
      </c>
      <c r="J418" t="s">
        <v>835</v>
      </c>
      <c r="K418" s="20">
        <v>240.52</v>
      </c>
      <c r="L418" s="20">
        <v>0</v>
      </c>
      <c r="M418" s="5">
        <v>45134</v>
      </c>
    </row>
    <row r="419" spans="6:13" customFormat="1" x14ac:dyDescent="0.3">
      <c r="F419" t="s">
        <v>812</v>
      </c>
      <c r="G419" s="20">
        <v>241.15</v>
      </c>
      <c r="H419" s="5">
        <v>45134</v>
      </c>
      <c r="J419" t="s">
        <v>836</v>
      </c>
      <c r="K419" s="20">
        <v>241.15</v>
      </c>
      <c r="L419" s="20">
        <v>0</v>
      </c>
      <c r="M419" s="5">
        <v>45134</v>
      </c>
    </row>
    <row r="420" spans="6:13" customFormat="1" x14ac:dyDescent="0.3">
      <c r="F420" t="s">
        <v>814</v>
      </c>
      <c r="G420" s="20">
        <v>255.71</v>
      </c>
      <c r="H420" s="5">
        <v>45134</v>
      </c>
      <c r="J420" t="s">
        <v>837</v>
      </c>
      <c r="K420" s="20">
        <v>255.71</v>
      </c>
      <c r="L420" s="20">
        <v>0</v>
      </c>
      <c r="M420" s="5">
        <v>45134</v>
      </c>
    </row>
    <row r="421" spans="6:13" customFormat="1" x14ac:dyDescent="0.3">
      <c r="F421" t="s">
        <v>806</v>
      </c>
      <c r="G421" s="20">
        <v>291.7</v>
      </c>
      <c r="H421" s="5">
        <v>45134</v>
      </c>
      <c r="J421" t="s">
        <v>838</v>
      </c>
      <c r="K421" s="20">
        <v>291.7</v>
      </c>
      <c r="L421" s="20">
        <v>0</v>
      </c>
      <c r="M421" s="5">
        <v>45134</v>
      </c>
    </row>
    <row r="422" spans="6:13" customFormat="1" x14ac:dyDescent="0.3">
      <c r="F422" t="s">
        <v>796</v>
      </c>
      <c r="G422" s="20">
        <v>309.68</v>
      </c>
      <c r="H422" s="5">
        <v>45134</v>
      </c>
      <c r="J422" t="s">
        <v>839</v>
      </c>
      <c r="K422" s="20">
        <v>309.68</v>
      </c>
      <c r="L422" s="20">
        <v>0</v>
      </c>
      <c r="M422" s="5">
        <v>45134</v>
      </c>
    </row>
    <row r="423" spans="6:13" customFormat="1" x14ac:dyDescent="0.3">
      <c r="F423" t="s">
        <v>801</v>
      </c>
      <c r="G423" s="20">
        <v>311.67</v>
      </c>
      <c r="H423" s="5">
        <v>45134</v>
      </c>
      <c r="J423" t="s">
        <v>840</v>
      </c>
      <c r="K423" s="20">
        <v>311.67</v>
      </c>
      <c r="L423" s="20">
        <v>0</v>
      </c>
      <c r="M423" s="5">
        <v>45134</v>
      </c>
    </row>
    <row r="424" spans="6:13" customFormat="1" x14ac:dyDescent="0.3">
      <c r="F424" t="s">
        <v>805</v>
      </c>
      <c r="G424" s="20">
        <v>352.72</v>
      </c>
      <c r="H424" s="5">
        <v>45134</v>
      </c>
      <c r="J424" t="s">
        <v>841</v>
      </c>
      <c r="K424" s="20">
        <v>352.72</v>
      </c>
      <c r="L424" s="20">
        <v>0</v>
      </c>
      <c r="M424" s="5">
        <v>45134</v>
      </c>
    </row>
    <row r="425" spans="6:13" customFormat="1" x14ac:dyDescent="0.3">
      <c r="F425" t="s">
        <v>807</v>
      </c>
      <c r="G425" s="20">
        <v>364.44</v>
      </c>
      <c r="H425" s="5">
        <v>45134</v>
      </c>
      <c r="J425" t="s">
        <v>842</v>
      </c>
      <c r="K425" s="20">
        <v>364.44</v>
      </c>
      <c r="L425" s="20">
        <v>0</v>
      </c>
      <c r="M425" s="5">
        <v>45134</v>
      </c>
    </row>
    <row r="426" spans="6:13" customFormat="1" x14ac:dyDescent="0.3">
      <c r="F426" t="s">
        <v>798</v>
      </c>
      <c r="G426" s="20">
        <v>370.24</v>
      </c>
      <c r="H426" s="5">
        <v>45134</v>
      </c>
      <c r="J426" t="s">
        <v>843</v>
      </c>
      <c r="K426" s="20">
        <v>370.24</v>
      </c>
      <c r="L426" s="20">
        <v>65</v>
      </c>
      <c r="M426" s="5">
        <v>45134</v>
      </c>
    </row>
    <row r="427" spans="6:13" customFormat="1" x14ac:dyDescent="0.3">
      <c r="F427" t="s">
        <v>809</v>
      </c>
      <c r="G427" s="20">
        <v>370.73</v>
      </c>
      <c r="H427" s="5">
        <v>45134</v>
      </c>
      <c r="J427" t="s">
        <v>844</v>
      </c>
      <c r="K427" s="20">
        <v>370.73</v>
      </c>
      <c r="L427" s="20">
        <v>0</v>
      </c>
      <c r="M427" s="5">
        <v>45134</v>
      </c>
    </row>
    <row r="428" spans="6:13" customFormat="1" x14ac:dyDescent="0.3">
      <c r="F428" t="s">
        <v>810</v>
      </c>
      <c r="G428" s="20">
        <v>371.37</v>
      </c>
      <c r="H428" s="5">
        <v>45134</v>
      </c>
      <c r="J428" t="s">
        <v>845</v>
      </c>
      <c r="K428" s="20">
        <v>371.37</v>
      </c>
      <c r="L428" s="20">
        <v>0</v>
      </c>
      <c r="M428" s="5">
        <v>45134</v>
      </c>
    </row>
    <row r="429" spans="6:13" customFormat="1" x14ac:dyDescent="0.3">
      <c r="F429" t="s">
        <v>808</v>
      </c>
      <c r="G429" s="20">
        <v>404.24</v>
      </c>
      <c r="H429" s="5">
        <v>45134</v>
      </c>
      <c r="J429" t="s">
        <v>846</v>
      </c>
      <c r="K429" s="20">
        <v>404.24</v>
      </c>
      <c r="L429" s="20">
        <v>0</v>
      </c>
      <c r="M429" s="5">
        <v>45134</v>
      </c>
    </row>
    <row r="430" spans="6:13" customFormat="1" x14ac:dyDescent="0.3">
      <c r="F430" t="s">
        <v>800</v>
      </c>
      <c r="G430" s="20">
        <v>447.92</v>
      </c>
      <c r="H430" s="5">
        <v>45134</v>
      </c>
      <c r="J430" t="s">
        <v>847</v>
      </c>
      <c r="K430" s="20">
        <v>447.92</v>
      </c>
      <c r="L430" s="20">
        <v>0</v>
      </c>
      <c r="M430" s="5">
        <v>45134</v>
      </c>
    </row>
    <row r="431" spans="6:13" customFormat="1" x14ac:dyDescent="0.3">
      <c r="F431" t="s">
        <v>797</v>
      </c>
      <c r="G431" s="20">
        <v>480.92</v>
      </c>
      <c r="H431" s="5">
        <v>45134</v>
      </c>
      <c r="J431" t="s">
        <v>848</v>
      </c>
      <c r="K431" s="20">
        <v>480.92</v>
      </c>
      <c r="L431" s="20">
        <v>0</v>
      </c>
      <c r="M431" s="5">
        <v>45134</v>
      </c>
    </row>
    <row r="432" spans="6:13" customFormat="1" x14ac:dyDescent="0.3">
      <c r="F432" t="s">
        <v>799</v>
      </c>
      <c r="G432" s="20">
        <v>499.29</v>
      </c>
      <c r="H432" s="5">
        <v>45134</v>
      </c>
      <c r="J432" t="s">
        <v>849</v>
      </c>
      <c r="K432" s="20">
        <v>499.29</v>
      </c>
      <c r="L432" s="20">
        <v>0</v>
      </c>
      <c r="M432" s="5">
        <v>45134</v>
      </c>
    </row>
    <row r="433" spans="2:13" customFormat="1" x14ac:dyDescent="0.3">
      <c r="F433" t="s">
        <v>793</v>
      </c>
      <c r="G433" s="20">
        <v>502.99</v>
      </c>
      <c r="H433" s="5">
        <v>45134</v>
      </c>
      <c r="J433" t="s">
        <v>850</v>
      </c>
      <c r="K433" s="20">
        <v>502.99</v>
      </c>
      <c r="L433" s="20">
        <v>133.37</v>
      </c>
      <c r="M433" s="5">
        <v>45134</v>
      </c>
    </row>
    <row r="434" spans="2:13" customFormat="1" x14ac:dyDescent="0.3">
      <c r="F434" t="s">
        <v>804</v>
      </c>
      <c r="G434" s="20">
        <v>521.25</v>
      </c>
      <c r="H434" s="5">
        <v>45134</v>
      </c>
      <c r="J434" t="s">
        <v>851</v>
      </c>
      <c r="K434" s="20">
        <v>521.25</v>
      </c>
      <c r="L434" s="20">
        <v>0</v>
      </c>
      <c r="M434" s="5">
        <v>45134</v>
      </c>
    </row>
    <row r="435" spans="2:13" customFormat="1" x14ac:dyDescent="0.3">
      <c r="F435" t="s">
        <v>811</v>
      </c>
      <c r="G435" s="20">
        <v>527.38</v>
      </c>
      <c r="H435" s="5">
        <v>45134</v>
      </c>
      <c r="J435" t="s">
        <v>852</v>
      </c>
      <c r="K435" s="20">
        <v>527.38</v>
      </c>
      <c r="L435" s="20">
        <v>0</v>
      </c>
      <c r="M435" s="5">
        <v>45134</v>
      </c>
    </row>
    <row r="436" spans="2:13" customFormat="1" x14ac:dyDescent="0.3">
      <c r="F436" t="s">
        <v>803</v>
      </c>
      <c r="G436" s="20">
        <v>1032</v>
      </c>
      <c r="H436" s="5">
        <v>45134</v>
      </c>
      <c r="J436" t="s">
        <v>853</v>
      </c>
      <c r="K436" s="20">
        <v>1032</v>
      </c>
      <c r="L436" s="20">
        <v>0</v>
      </c>
      <c r="M436" s="5">
        <v>45134</v>
      </c>
    </row>
    <row r="437" spans="2:13" customFormat="1" x14ac:dyDescent="0.3">
      <c r="F437" t="s">
        <v>795</v>
      </c>
      <c r="G437" s="20">
        <v>1478.61</v>
      </c>
      <c r="H437" s="5">
        <v>45134</v>
      </c>
      <c r="J437" t="s">
        <v>222</v>
      </c>
      <c r="K437" s="20">
        <v>1478.61</v>
      </c>
      <c r="L437" s="20">
        <v>0</v>
      </c>
      <c r="M437" s="5">
        <v>45134</v>
      </c>
    </row>
    <row r="438" spans="2:13" customFormat="1" x14ac:dyDescent="0.3">
      <c r="F438" t="s">
        <v>815</v>
      </c>
      <c r="G438" s="20">
        <v>6453.79</v>
      </c>
      <c r="H438" s="5">
        <v>45134</v>
      </c>
      <c r="J438" t="s">
        <v>854</v>
      </c>
      <c r="K438" s="20">
        <v>6453.79</v>
      </c>
      <c r="L438" s="20">
        <v>0</v>
      </c>
      <c r="M438" s="5">
        <v>45134</v>
      </c>
    </row>
    <row r="439" spans="2:13" x14ac:dyDescent="0.3">
      <c r="B439"/>
      <c r="C439"/>
      <c r="D439"/>
      <c r="E439"/>
      <c r="F439" t="s">
        <v>794</v>
      </c>
      <c r="G439" s="20">
        <v>8035.46</v>
      </c>
      <c r="H439" s="5">
        <v>45134</v>
      </c>
      <c r="J439" t="s">
        <v>855</v>
      </c>
      <c r="K439" s="20">
        <v>8035.46</v>
      </c>
      <c r="L439" s="20">
        <v>0</v>
      </c>
      <c r="M439" s="5">
        <v>45134</v>
      </c>
    </row>
    <row r="440" spans="2:13" x14ac:dyDescent="0.3">
      <c r="F440" t="s">
        <v>781</v>
      </c>
      <c r="G440" s="20">
        <v>0</v>
      </c>
      <c r="H440" s="5"/>
    </row>
    <row r="441" spans="2:13" x14ac:dyDescent="0.3">
      <c r="F441" t="s">
        <v>864</v>
      </c>
      <c r="G441" s="20">
        <v>4834.0200000000004</v>
      </c>
      <c r="H441" s="5">
        <v>45139</v>
      </c>
      <c r="J441" t="s">
        <v>899</v>
      </c>
      <c r="K441" s="20">
        <v>4834.0200000000004</v>
      </c>
      <c r="L441" s="20">
        <v>0</v>
      </c>
      <c r="M441" s="5">
        <v>45139</v>
      </c>
    </row>
    <row r="442" spans="2:13" x14ac:dyDescent="0.3">
      <c r="F442" t="s">
        <v>865</v>
      </c>
      <c r="G442" s="20">
        <v>27.5</v>
      </c>
      <c r="H442" s="5">
        <v>45145</v>
      </c>
      <c r="J442" t="s">
        <v>349</v>
      </c>
      <c r="K442" s="20">
        <v>27.5</v>
      </c>
      <c r="L442" s="20">
        <v>0</v>
      </c>
      <c r="M442" s="5">
        <v>45145</v>
      </c>
    </row>
    <row r="443" spans="2:13" x14ac:dyDescent="0.3">
      <c r="F443" t="s">
        <v>866</v>
      </c>
      <c r="G443" s="20">
        <v>1999.18</v>
      </c>
      <c r="H443" s="5">
        <v>45145</v>
      </c>
      <c r="J443" t="s">
        <v>161</v>
      </c>
      <c r="K443" s="20">
        <v>1999.18</v>
      </c>
      <c r="L443" s="20">
        <v>0</v>
      </c>
      <c r="M443" s="5">
        <v>45145</v>
      </c>
    </row>
    <row r="444" spans="2:13" x14ac:dyDescent="0.3">
      <c r="F444" t="s">
        <v>867</v>
      </c>
      <c r="G444" s="20">
        <v>2007.64</v>
      </c>
      <c r="H444" s="5">
        <v>45145</v>
      </c>
      <c r="J444" t="s">
        <v>144</v>
      </c>
      <c r="K444" s="20">
        <v>2007.64</v>
      </c>
      <c r="L444" s="20">
        <v>0</v>
      </c>
      <c r="M444" s="5">
        <v>45145</v>
      </c>
    </row>
    <row r="445" spans="2:13" x14ac:dyDescent="0.3">
      <c r="F445" t="s">
        <v>868</v>
      </c>
      <c r="G445" s="20">
        <v>3141.46</v>
      </c>
      <c r="H445" s="5">
        <v>45145</v>
      </c>
      <c r="J445" t="s">
        <v>147</v>
      </c>
      <c r="K445" s="20">
        <v>3141.46</v>
      </c>
      <c r="L445" s="20">
        <v>0</v>
      </c>
      <c r="M445" s="5">
        <v>45145</v>
      </c>
    </row>
    <row r="446" spans="2:13" x14ac:dyDescent="0.3">
      <c r="F446" t="s">
        <v>869</v>
      </c>
      <c r="G446" s="20">
        <v>4366.87</v>
      </c>
      <c r="H446" s="5">
        <v>45145</v>
      </c>
      <c r="J446" t="s">
        <v>144</v>
      </c>
      <c r="K446" s="20">
        <v>4366.87</v>
      </c>
      <c r="L446" s="20">
        <v>0</v>
      </c>
      <c r="M446" s="5">
        <v>45145</v>
      </c>
    </row>
    <row r="447" spans="2:13" x14ac:dyDescent="0.3">
      <c r="F447" t="s">
        <v>870</v>
      </c>
      <c r="G447" s="20">
        <v>4868.87</v>
      </c>
      <c r="H447" s="5">
        <v>45145</v>
      </c>
      <c r="J447" t="s">
        <v>150</v>
      </c>
      <c r="K447" s="20">
        <v>4868.87</v>
      </c>
      <c r="L447" s="20">
        <v>0</v>
      </c>
      <c r="M447" s="5">
        <v>45145</v>
      </c>
    </row>
    <row r="448" spans="2:13" x14ac:dyDescent="0.3">
      <c r="F448" t="s">
        <v>871</v>
      </c>
      <c r="G448" s="20">
        <v>4562.04</v>
      </c>
      <c r="H448" s="5">
        <v>45146</v>
      </c>
      <c r="J448" t="s">
        <v>900</v>
      </c>
      <c r="K448" s="20">
        <v>4562.04</v>
      </c>
      <c r="L448" s="20">
        <v>0</v>
      </c>
      <c r="M448" s="5">
        <v>45146</v>
      </c>
    </row>
    <row r="449" spans="6:13" x14ac:dyDescent="0.3">
      <c r="F449" t="s">
        <v>872</v>
      </c>
      <c r="G449" s="20">
        <v>505</v>
      </c>
      <c r="H449" s="5">
        <v>45152</v>
      </c>
      <c r="J449" t="s">
        <v>901</v>
      </c>
      <c r="K449" s="20">
        <v>505</v>
      </c>
      <c r="L449" s="20">
        <v>0</v>
      </c>
      <c r="M449" s="5">
        <v>45152</v>
      </c>
    </row>
    <row r="450" spans="6:13" x14ac:dyDescent="0.3">
      <c r="F450" t="s">
        <v>873</v>
      </c>
      <c r="G450" s="20">
        <v>1468.08</v>
      </c>
      <c r="H450" s="5">
        <v>45153</v>
      </c>
      <c r="J450" t="s">
        <v>902</v>
      </c>
      <c r="K450" s="20">
        <v>1468.08</v>
      </c>
      <c r="L450" s="20">
        <v>0</v>
      </c>
      <c r="M450" s="5">
        <v>45153</v>
      </c>
    </row>
    <row r="451" spans="6:13" x14ac:dyDescent="0.3">
      <c r="F451" t="s">
        <v>874</v>
      </c>
      <c r="G451" s="20">
        <v>1722.69</v>
      </c>
      <c r="H451" s="5">
        <v>45153</v>
      </c>
      <c r="J451" t="s">
        <v>144</v>
      </c>
      <c r="K451" s="20">
        <v>1722.69</v>
      </c>
      <c r="L451" s="20">
        <v>0</v>
      </c>
      <c r="M451" s="5">
        <v>45153</v>
      </c>
    </row>
    <row r="452" spans="6:13" x14ac:dyDescent="0.3">
      <c r="F452" t="s">
        <v>875</v>
      </c>
      <c r="G452" s="20">
        <v>3520.73</v>
      </c>
      <c r="H452" s="5">
        <v>45153</v>
      </c>
      <c r="J452" t="s">
        <v>150</v>
      </c>
      <c r="K452" s="20">
        <v>3520.73</v>
      </c>
      <c r="L452" s="20">
        <v>0</v>
      </c>
      <c r="M452" s="5">
        <v>45153</v>
      </c>
    </row>
    <row r="453" spans="6:13" x14ac:dyDescent="0.3">
      <c r="F453" t="s">
        <v>876</v>
      </c>
      <c r="G453" s="20">
        <v>9327.09</v>
      </c>
      <c r="H453" s="5">
        <v>45153</v>
      </c>
      <c r="J453" t="s">
        <v>823</v>
      </c>
      <c r="K453" s="20">
        <v>9327.09</v>
      </c>
      <c r="L453" s="20">
        <v>0</v>
      </c>
      <c r="M453" s="5">
        <v>45153</v>
      </c>
    </row>
    <row r="454" spans="6:13" x14ac:dyDescent="0.3">
      <c r="F454"/>
      <c r="G454" s="20">
        <v>0</v>
      </c>
      <c r="H454" s="5"/>
      <c r="J454" t="s">
        <v>903</v>
      </c>
      <c r="K454" s="20">
        <v>0</v>
      </c>
      <c r="L454" s="20">
        <v>15320.41</v>
      </c>
      <c r="M454" s="5">
        <v>45155</v>
      </c>
    </row>
    <row r="455" spans="6:13" x14ac:dyDescent="0.3">
      <c r="F455" t="s">
        <v>877</v>
      </c>
      <c r="G455" s="20">
        <v>3885.39</v>
      </c>
      <c r="H455" s="5">
        <v>45155</v>
      </c>
      <c r="J455" t="s">
        <v>150</v>
      </c>
      <c r="K455" s="20">
        <v>3885.39</v>
      </c>
      <c r="L455" s="20">
        <v>0</v>
      </c>
      <c r="M455" s="5">
        <v>45155</v>
      </c>
    </row>
    <row r="456" spans="6:13" x14ac:dyDescent="0.3">
      <c r="F456" t="s">
        <v>878</v>
      </c>
      <c r="G456" s="20">
        <v>185.8</v>
      </c>
      <c r="H456" s="5">
        <v>45156</v>
      </c>
      <c r="J456" t="s">
        <v>904</v>
      </c>
      <c r="K456" s="20">
        <v>185.8</v>
      </c>
      <c r="L456" s="20">
        <v>0</v>
      </c>
      <c r="M456" s="5">
        <v>45156</v>
      </c>
    </row>
    <row r="457" spans="6:13" x14ac:dyDescent="0.3">
      <c r="F457" t="s">
        <v>862</v>
      </c>
      <c r="G457" s="20">
        <v>1725.8</v>
      </c>
      <c r="H457" s="5">
        <v>45160</v>
      </c>
      <c r="J457" t="s">
        <v>905</v>
      </c>
      <c r="K457" s="20">
        <v>1725.8</v>
      </c>
      <c r="L457" s="20">
        <v>0</v>
      </c>
      <c r="M457" s="5">
        <v>45160</v>
      </c>
    </row>
    <row r="458" spans="6:13" x14ac:dyDescent="0.3">
      <c r="F458" t="s">
        <v>879</v>
      </c>
      <c r="G458" s="20">
        <v>29.99</v>
      </c>
      <c r="H458" s="5">
        <v>45166</v>
      </c>
      <c r="J458" t="s">
        <v>906</v>
      </c>
      <c r="K458" s="20">
        <v>29.99</v>
      </c>
      <c r="L458" s="20">
        <v>0</v>
      </c>
      <c r="M458" s="5">
        <v>45166</v>
      </c>
    </row>
    <row r="459" spans="6:13" x14ac:dyDescent="0.3">
      <c r="F459" t="s">
        <v>880</v>
      </c>
      <c r="G459" s="20">
        <v>38.9</v>
      </c>
      <c r="H459" s="5">
        <v>45166</v>
      </c>
      <c r="J459" t="s">
        <v>907</v>
      </c>
      <c r="K459" s="20">
        <v>38.9</v>
      </c>
      <c r="L459" s="20">
        <v>0</v>
      </c>
      <c r="M459" s="5">
        <v>45166</v>
      </c>
    </row>
    <row r="460" spans="6:13" x14ac:dyDescent="0.3">
      <c r="F460" t="s">
        <v>881</v>
      </c>
      <c r="G460" s="20">
        <v>47.95</v>
      </c>
      <c r="H460" s="5">
        <v>45166</v>
      </c>
      <c r="J460" t="s">
        <v>908</v>
      </c>
      <c r="K460" s="20">
        <v>47.95</v>
      </c>
      <c r="L460" s="20">
        <v>0</v>
      </c>
      <c r="M460" s="5">
        <v>45166</v>
      </c>
    </row>
    <row r="461" spans="6:13" x14ac:dyDescent="0.3">
      <c r="F461" t="s">
        <v>882</v>
      </c>
      <c r="G461" s="20">
        <v>65.73</v>
      </c>
      <c r="H461" s="5">
        <v>45166</v>
      </c>
      <c r="J461" t="s">
        <v>909</v>
      </c>
      <c r="K461" s="20">
        <v>65.73</v>
      </c>
      <c r="L461" s="20">
        <v>0</v>
      </c>
      <c r="M461" s="5">
        <v>45166</v>
      </c>
    </row>
    <row r="462" spans="6:13" x14ac:dyDescent="0.3">
      <c r="F462" t="s">
        <v>883</v>
      </c>
      <c r="G462" s="20">
        <v>68.37</v>
      </c>
      <c r="H462" s="5">
        <v>45166</v>
      </c>
      <c r="J462" t="s">
        <v>910</v>
      </c>
      <c r="K462" s="20">
        <v>68.37</v>
      </c>
      <c r="L462" s="20">
        <v>0</v>
      </c>
      <c r="M462" s="5">
        <v>45166</v>
      </c>
    </row>
    <row r="463" spans="6:13" x14ac:dyDescent="0.3">
      <c r="F463" t="s">
        <v>884</v>
      </c>
      <c r="G463" s="20">
        <v>87.49</v>
      </c>
      <c r="H463" s="5">
        <v>45166</v>
      </c>
      <c r="J463" t="s">
        <v>911</v>
      </c>
      <c r="K463" s="20">
        <v>87.49</v>
      </c>
      <c r="L463" s="20">
        <v>0</v>
      </c>
      <c r="M463" s="5">
        <v>45166</v>
      </c>
    </row>
    <row r="464" spans="6:13" x14ac:dyDescent="0.3">
      <c r="F464" t="s">
        <v>885</v>
      </c>
      <c r="G464" s="20">
        <v>120.85</v>
      </c>
      <c r="H464" s="5">
        <v>45166</v>
      </c>
      <c r="J464" t="s">
        <v>912</v>
      </c>
      <c r="K464" s="20">
        <v>120.85</v>
      </c>
      <c r="L464" s="20">
        <v>0</v>
      </c>
      <c r="M464" s="5">
        <v>45166</v>
      </c>
    </row>
    <row r="465" spans="6:13" x14ac:dyDescent="0.3">
      <c r="F465" t="s">
        <v>886</v>
      </c>
      <c r="G465" s="20">
        <v>200</v>
      </c>
      <c r="H465" s="5">
        <v>45166</v>
      </c>
      <c r="J465" t="s">
        <v>644</v>
      </c>
      <c r="K465" s="20">
        <v>200</v>
      </c>
      <c r="L465" s="20">
        <v>0</v>
      </c>
      <c r="M465" s="5">
        <v>45166</v>
      </c>
    </row>
    <row r="466" spans="6:13" x14ac:dyDescent="0.3">
      <c r="F466" t="s">
        <v>887</v>
      </c>
      <c r="G466" s="20">
        <v>421.25</v>
      </c>
      <c r="H466" s="5">
        <v>45166</v>
      </c>
      <c r="J466" t="s">
        <v>913</v>
      </c>
      <c r="K466" s="20">
        <v>421.25</v>
      </c>
      <c r="L466" s="20">
        <v>0</v>
      </c>
      <c r="M466" s="5">
        <v>45166</v>
      </c>
    </row>
    <row r="467" spans="6:13" x14ac:dyDescent="0.3">
      <c r="F467" t="s">
        <v>888</v>
      </c>
      <c r="G467" s="20">
        <v>720.82</v>
      </c>
      <c r="H467" s="5">
        <v>45166</v>
      </c>
      <c r="J467" t="s">
        <v>914</v>
      </c>
      <c r="K467" s="20">
        <v>720.82</v>
      </c>
      <c r="L467" s="20">
        <v>0</v>
      </c>
      <c r="M467" s="5">
        <v>45166</v>
      </c>
    </row>
    <row r="468" spans="6:13" x14ac:dyDescent="0.3">
      <c r="F468" t="s">
        <v>889</v>
      </c>
      <c r="G468" s="20">
        <v>739.78</v>
      </c>
      <c r="H468" s="5">
        <v>45166</v>
      </c>
      <c r="J468" t="s">
        <v>915</v>
      </c>
      <c r="K468" s="20">
        <v>739.78</v>
      </c>
      <c r="L468" s="20">
        <v>0</v>
      </c>
      <c r="M468" s="5">
        <v>45166</v>
      </c>
    </row>
    <row r="469" spans="6:13" x14ac:dyDescent="0.3">
      <c r="F469" t="s">
        <v>890</v>
      </c>
      <c r="G469" s="20">
        <v>997.57</v>
      </c>
      <c r="H469" s="5">
        <v>45166</v>
      </c>
      <c r="J469" t="s">
        <v>152</v>
      </c>
      <c r="K469" s="20">
        <v>997.57</v>
      </c>
      <c r="L469" s="20">
        <v>0</v>
      </c>
      <c r="M469" s="5">
        <v>45166</v>
      </c>
    </row>
    <row r="470" spans="6:13" x14ac:dyDescent="0.3">
      <c r="F470" t="s">
        <v>891</v>
      </c>
      <c r="G470" s="20">
        <v>1150.0999999999999</v>
      </c>
      <c r="H470" s="5">
        <v>45166</v>
      </c>
      <c r="J470" t="s">
        <v>156</v>
      </c>
      <c r="K470" s="20">
        <v>1150.0999999999999</v>
      </c>
      <c r="L470" s="20">
        <v>0</v>
      </c>
      <c r="M470" s="5">
        <v>45166</v>
      </c>
    </row>
    <row r="471" spans="6:13" x14ac:dyDescent="0.3">
      <c r="F471" t="s">
        <v>892</v>
      </c>
      <c r="G471" s="20">
        <v>1336.87</v>
      </c>
      <c r="H471" s="5">
        <v>45166</v>
      </c>
      <c r="J471" t="s">
        <v>916</v>
      </c>
      <c r="K471" s="20">
        <v>1336.87</v>
      </c>
      <c r="L471" s="20">
        <v>0</v>
      </c>
      <c r="M471" s="5">
        <v>45166</v>
      </c>
    </row>
    <row r="472" spans="6:13" x14ac:dyDescent="0.3">
      <c r="F472" t="s">
        <v>893</v>
      </c>
      <c r="G472" s="20">
        <v>1607.96</v>
      </c>
      <c r="H472" s="5">
        <v>45166</v>
      </c>
      <c r="J472" t="s">
        <v>917</v>
      </c>
      <c r="K472" s="20">
        <v>1607.96</v>
      </c>
      <c r="L472" s="20">
        <v>3120.6</v>
      </c>
      <c r="M472" s="5">
        <v>45166</v>
      </c>
    </row>
    <row r="473" spans="6:13" x14ac:dyDescent="0.3">
      <c r="F473" t="s">
        <v>894</v>
      </c>
      <c r="G473" s="20">
        <v>2776.44</v>
      </c>
      <c r="H473" s="5">
        <v>45166</v>
      </c>
      <c r="J473" t="s">
        <v>150</v>
      </c>
      <c r="K473" s="20">
        <v>2776.44</v>
      </c>
      <c r="L473" s="20">
        <v>0</v>
      </c>
      <c r="M473" s="5">
        <v>45166</v>
      </c>
    </row>
    <row r="474" spans="6:13" x14ac:dyDescent="0.3">
      <c r="F474" t="s">
        <v>895</v>
      </c>
      <c r="G474" s="20">
        <v>3999.93</v>
      </c>
      <c r="H474" s="5">
        <v>45166</v>
      </c>
      <c r="J474" t="s">
        <v>918</v>
      </c>
      <c r="K474" s="20">
        <v>3999.93</v>
      </c>
      <c r="L474" s="20">
        <v>0</v>
      </c>
      <c r="M474" s="5">
        <v>45166</v>
      </c>
    </row>
    <row r="475" spans="6:13" x14ac:dyDescent="0.3">
      <c r="F475" t="s">
        <v>896</v>
      </c>
      <c r="G475" s="20">
        <v>4728.7299999999996</v>
      </c>
      <c r="H475" s="5">
        <v>45166</v>
      </c>
      <c r="J475" t="s">
        <v>144</v>
      </c>
      <c r="K475" s="20">
        <v>4728.7299999999996</v>
      </c>
      <c r="L475" s="20">
        <v>0</v>
      </c>
      <c r="M475" s="5">
        <v>45166</v>
      </c>
    </row>
    <row r="476" spans="6:13" x14ac:dyDescent="0.3">
      <c r="F476" t="s">
        <v>897</v>
      </c>
      <c r="G476" s="20">
        <v>8002.32</v>
      </c>
      <c r="H476" s="5">
        <v>45166</v>
      </c>
      <c r="J476" t="s">
        <v>919</v>
      </c>
      <c r="K476" s="20">
        <v>8002.32</v>
      </c>
      <c r="L476" s="20">
        <v>0</v>
      </c>
      <c r="M476" s="5">
        <v>45166</v>
      </c>
    </row>
    <row r="477" spans="6:13" x14ac:dyDescent="0.3">
      <c r="F477" t="s">
        <v>898</v>
      </c>
      <c r="G477" s="20">
        <v>2655.76</v>
      </c>
      <c r="H477" s="5">
        <v>45167</v>
      </c>
      <c r="J477" t="s">
        <v>920</v>
      </c>
      <c r="K477" s="20">
        <v>2655.76</v>
      </c>
      <c r="L477" s="20">
        <v>0</v>
      </c>
      <c r="M477" s="5">
        <v>45167</v>
      </c>
    </row>
    <row r="478" spans="6:13" x14ac:dyDescent="0.3">
      <c r="F478" t="s">
        <v>932</v>
      </c>
      <c r="G478" s="20">
        <v>6591.11</v>
      </c>
      <c r="H478" s="5">
        <v>45170.864444444444</v>
      </c>
      <c r="I478"/>
      <c r="J478" t="s">
        <v>150</v>
      </c>
      <c r="K478" s="20">
        <v>6591.11</v>
      </c>
      <c r="L478" s="20">
        <v>0</v>
      </c>
      <c r="M478" s="5">
        <v>45170</v>
      </c>
    </row>
    <row r="479" spans="6:13" x14ac:dyDescent="0.3">
      <c r="F479" t="s">
        <v>933</v>
      </c>
      <c r="G479" s="20">
        <v>7520.23</v>
      </c>
      <c r="H479" s="5">
        <v>45174.16846064815</v>
      </c>
      <c r="I479"/>
      <c r="J479" t="s">
        <v>934</v>
      </c>
      <c r="K479" s="20">
        <v>7520.23</v>
      </c>
      <c r="L479" s="20">
        <v>0</v>
      </c>
      <c r="M479" s="5">
        <v>45174</v>
      </c>
    </row>
    <row r="480" spans="6:13" x14ac:dyDescent="0.3">
      <c r="F480" t="s">
        <v>935</v>
      </c>
      <c r="G480" s="20">
        <v>2227.08</v>
      </c>
      <c r="H480" s="5">
        <v>45175.630972222221</v>
      </c>
      <c r="I480"/>
      <c r="J480" t="s">
        <v>144</v>
      </c>
      <c r="K480" s="20">
        <v>2227.08</v>
      </c>
      <c r="L480" s="20">
        <v>0</v>
      </c>
      <c r="M480" s="5">
        <v>45175</v>
      </c>
    </row>
    <row r="481" spans="6:13" x14ac:dyDescent="0.3">
      <c r="F481" t="s">
        <v>936</v>
      </c>
      <c r="G481" s="20">
        <v>1608.71</v>
      </c>
      <c r="H481" s="5">
        <v>45175.631736111114</v>
      </c>
      <c r="I481"/>
      <c r="J481" t="s">
        <v>150</v>
      </c>
      <c r="K481" s="20">
        <v>1608.71</v>
      </c>
      <c r="L481" s="20">
        <v>0</v>
      </c>
      <c r="M481" s="5">
        <v>45175</v>
      </c>
    </row>
    <row r="482" spans="6:13" x14ac:dyDescent="0.3">
      <c r="F482" t="s">
        <v>937</v>
      </c>
      <c r="G482" s="20">
        <v>1998.59</v>
      </c>
      <c r="H482" s="5">
        <v>45175.637094907404</v>
      </c>
      <c r="I482"/>
      <c r="J482" t="s">
        <v>161</v>
      </c>
      <c r="K482" s="20">
        <v>1998.59</v>
      </c>
      <c r="L482" s="20">
        <v>0</v>
      </c>
      <c r="M482" s="5">
        <v>45175</v>
      </c>
    </row>
    <row r="483" spans="6:13" x14ac:dyDescent="0.3">
      <c r="F483" t="s">
        <v>938</v>
      </c>
      <c r="G483" s="20">
        <v>1278.04</v>
      </c>
      <c r="H483" s="5">
        <v>45175.840428240743</v>
      </c>
      <c r="I483"/>
      <c r="J483" t="s">
        <v>939</v>
      </c>
      <c r="K483" s="20">
        <v>1278.04</v>
      </c>
      <c r="L483" s="20">
        <v>0</v>
      </c>
      <c r="M483" s="5">
        <v>45175</v>
      </c>
    </row>
    <row r="484" spans="6:13" x14ac:dyDescent="0.3">
      <c r="F484" t="s">
        <v>940</v>
      </c>
      <c r="G484" s="20">
        <v>1500.58</v>
      </c>
      <c r="H484" s="5">
        <v>45175.841296296298</v>
      </c>
      <c r="I484"/>
      <c r="J484" t="s">
        <v>147</v>
      </c>
      <c r="K484" s="20">
        <v>1500.58</v>
      </c>
      <c r="L484" s="20">
        <v>0</v>
      </c>
      <c r="M484" s="5">
        <v>45175</v>
      </c>
    </row>
    <row r="485" spans="6:13" x14ac:dyDescent="0.3">
      <c r="F485" t="s">
        <v>941</v>
      </c>
      <c r="G485" s="20">
        <v>4482.4799999999996</v>
      </c>
      <c r="H485" s="5">
        <v>45175.841944444444</v>
      </c>
      <c r="I485"/>
      <c r="J485" t="s">
        <v>942</v>
      </c>
      <c r="K485" s="20">
        <v>4482.4799999999996</v>
      </c>
      <c r="L485" s="20">
        <v>0</v>
      </c>
      <c r="M485" s="5">
        <v>45175</v>
      </c>
    </row>
    <row r="486" spans="6:13" x14ac:dyDescent="0.3">
      <c r="F486" t="s">
        <v>943</v>
      </c>
      <c r="G486" s="20">
        <v>4015.04</v>
      </c>
      <c r="H486" s="5">
        <v>45177.055127314816</v>
      </c>
      <c r="I486"/>
      <c r="J486" t="s">
        <v>944</v>
      </c>
      <c r="K486" s="20">
        <v>4015.04</v>
      </c>
      <c r="L486" s="20">
        <v>0</v>
      </c>
      <c r="M486" s="5">
        <v>45177</v>
      </c>
    </row>
    <row r="487" spans="6:13" x14ac:dyDescent="0.3">
      <c r="F487" t="s">
        <v>945</v>
      </c>
      <c r="G487" s="20">
        <v>920.24</v>
      </c>
      <c r="H487" s="5">
        <v>45177.055486111109</v>
      </c>
      <c r="I487"/>
      <c r="J487" t="s">
        <v>946</v>
      </c>
      <c r="K487" s="20">
        <v>920.24</v>
      </c>
      <c r="L487" s="20">
        <v>0</v>
      </c>
      <c r="M487" s="5">
        <v>45177</v>
      </c>
    </row>
    <row r="488" spans="6:13" x14ac:dyDescent="0.3">
      <c r="F488" t="s">
        <v>947</v>
      </c>
      <c r="G488" s="20">
        <v>1870.07</v>
      </c>
      <c r="H488" s="5">
        <v>45177.055810185186</v>
      </c>
      <c r="I488"/>
      <c r="J488" t="s">
        <v>948</v>
      </c>
      <c r="K488" s="20">
        <v>1870.07</v>
      </c>
      <c r="L488" s="20">
        <v>0</v>
      </c>
      <c r="M488" s="5">
        <v>45177</v>
      </c>
    </row>
    <row r="489" spans="6:13" x14ac:dyDescent="0.3">
      <c r="F489" t="s">
        <v>949</v>
      </c>
      <c r="G489" s="20">
        <v>1507.93</v>
      </c>
      <c r="H489" s="5">
        <v>45177.056192129632</v>
      </c>
      <c r="I489"/>
      <c r="J489" t="s">
        <v>222</v>
      </c>
      <c r="K489" s="20">
        <v>1507.93</v>
      </c>
      <c r="L489" s="20">
        <v>0</v>
      </c>
      <c r="M489" s="5">
        <v>45177</v>
      </c>
    </row>
    <row r="490" spans="6:13" x14ac:dyDescent="0.3">
      <c r="F490"/>
      <c r="G490"/>
      <c r="H490" s="5"/>
      <c r="I490"/>
      <c r="J490" t="s">
        <v>199</v>
      </c>
      <c r="K490" s="20">
        <v>0</v>
      </c>
      <c r="L490" s="20">
        <v>1110.69</v>
      </c>
      <c r="M490" s="5">
        <v>45177</v>
      </c>
    </row>
    <row r="491" spans="6:13" x14ac:dyDescent="0.3">
      <c r="F491"/>
      <c r="G491"/>
      <c r="H491" s="5"/>
      <c r="I491"/>
      <c r="J491" t="s">
        <v>950</v>
      </c>
      <c r="K491" s="20">
        <v>0</v>
      </c>
      <c r="L491" s="20">
        <v>8431.26</v>
      </c>
      <c r="M491" s="5">
        <v>45177</v>
      </c>
    </row>
    <row r="492" spans="6:13" x14ac:dyDescent="0.3">
      <c r="F492" t="s">
        <v>951</v>
      </c>
      <c r="G492" s="20">
        <v>3943.59</v>
      </c>
      <c r="H492" s="5">
        <v>45181.165578703702</v>
      </c>
      <c r="I492"/>
      <c r="J492" t="s">
        <v>952</v>
      </c>
      <c r="K492" s="20">
        <v>3943.59</v>
      </c>
      <c r="L492" s="20">
        <v>0</v>
      </c>
      <c r="M492" s="5">
        <v>45181</v>
      </c>
    </row>
    <row r="493" spans="6:13" x14ac:dyDescent="0.3">
      <c r="F493" t="s">
        <v>953</v>
      </c>
      <c r="G493" s="20">
        <v>63.92</v>
      </c>
      <c r="H493" s="5">
        <v>45184.57234953704</v>
      </c>
      <c r="I493"/>
      <c r="J493" t="s">
        <v>684</v>
      </c>
      <c r="K493" s="20">
        <v>63.92</v>
      </c>
      <c r="L493" s="20">
        <v>0</v>
      </c>
      <c r="M493" s="5">
        <v>45184</v>
      </c>
    </row>
    <row r="494" spans="6:13" x14ac:dyDescent="0.3">
      <c r="F494" t="s">
        <v>954</v>
      </c>
      <c r="G494" s="20">
        <v>2689.57</v>
      </c>
      <c r="H494" s="5">
        <v>45188.166631944441</v>
      </c>
      <c r="I494"/>
      <c r="J494" t="s">
        <v>955</v>
      </c>
      <c r="K494" s="20">
        <v>2689.57</v>
      </c>
      <c r="L494" s="20">
        <v>0</v>
      </c>
      <c r="M494" s="5">
        <v>45188</v>
      </c>
    </row>
    <row r="495" spans="6:13" x14ac:dyDescent="0.3">
      <c r="F495" t="s">
        <v>956</v>
      </c>
      <c r="G495" s="20">
        <v>570</v>
      </c>
      <c r="H495" s="5">
        <v>45194.165254629632</v>
      </c>
      <c r="I495"/>
      <c r="J495" t="s">
        <v>957</v>
      </c>
      <c r="K495" s="20">
        <v>570</v>
      </c>
      <c r="L495" s="20">
        <v>0</v>
      </c>
      <c r="M495" s="5">
        <v>45194</v>
      </c>
    </row>
    <row r="496" spans="6:13" x14ac:dyDescent="0.3">
      <c r="F496" t="s">
        <v>958</v>
      </c>
      <c r="G496" s="20">
        <v>7909.94</v>
      </c>
      <c r="H496" s="5">
        <v>45194.679016203707</v>
      </c>
      <c r="I496"/>
      <c r="J496" t="s">
        <v>144</v>
      </c>
      <c r="K496" s="20">
        <v>7909.94</v>
      </c>
      <c r="L496" s="20">
        <v>0</v>
      </c>
      <c r="M496" s="5">
        <v>45194</v>
      </c>
    </row>
    <row r="497" spans="6:13" x14ac:dyDescent="0.3">
      <c r="F497" t="s">
        <v>959</v>
      </c>
      <c r="G497" s="20">
        <v>4114.75</v>
      </c>
      <c r="H497" s="5">
        <v>45195.165358796294</v>
      </c>
      <c r="I497"/>
      <c r="J497" t="s">
        <v>960</v>
      </c>
      <c r="K497" s="20">
        <v>4114.75</v>
      </c>
      <c r="L497" s="20">
        <v>0</v>
      </c>
      <c r="M497" s="5">
        <v>45195</v>
      </c>
    </row>
    <row r="498" spans="6:13" x14ac:dyDescent="0.3">
      <c r="F498" t="s">
        <v>961</v>
      </c>
      <c r="G498" s="20">
        <v>5476.4</v>
      </c>
      <c r="H498" s="5">
        <v>45197.555324074077</v>
      </c>
      <c r="I498"/>
      <c r="J498" t="s">
        <v>144</v>
      </c>
      <c r="K498" s="20">
        <v>5476.4</v>
      </c>
      <c r="L498" s="20">
        <v>0</v>
      </c>
      <c r="M498" s="5">
        <v>45197</v>
      </c>
    </row>
    <row r="499" spans="6:13" x14ac:dyDescent="0.3">
      <c r="F499" t="s">
        <v>962</v>
      </c>
      <c r="G499" s="20">
        <v>11293.98</v>
      </c>
      <c r="H499" s="5">
        <v>45197.556307870371</v>
      </c>
      <c r="I499"/>
      <c r="J499" t="s">
        <v>150</v>
      </c>
      <c r="K499" s="20">
        <v>11293.98</v>
      </c>
      <c r="L499" s="20">
        <v>0</v>
      </c>
      <c r="M499" s="5">
        <v>45197</v>
      </c>
    </row>
    <row r="500" spans="6:13" x14ac:dyDescent="0.3">
      <c r="F500" t="s">
        <v>963</v>
      </c>
      <c r="G500" s="20">
        <v>3991.76</v>
      </c>
      <c r="H500" s="5">
        <v>45197.556944444441</v>
      </c>
      <c r="I500"/>
      <c r="J500" t="s">
        <v>964</v>
      </c>
      <c r="K500" s="20">
        <v>3991.76</v>
      </c>
      <c r="L500" s="20">
        <v>0</v>
      </c>
      <c r="M500" s="5">
        <v>45197</v>
      </c>
    </row>
    <row r="501" spans="6:13" x14ac:dyDescent="0.3">
      <c r="F501" t="s">
        <v>965</v>
      </c>
      <c r="G501" s="20">
        <v>1895.27</v>
      </c>
      <c r="H501" s="5">
        <v>45197.557256944441</v>
      </c>
      <c r="I501"/>
      <c r="J501" t="s">
        <v>966</v>
      </c>
      <c r="K501" s="20">
        <v>1895.27</v>
      </c>
      <c r="L501" s="20">
        <v>1760.1</v>
      </c>
      <c r="M501" s="5">
        <v>45197</v>
      </c>
    </row>
    <row r="502" spans="6:13" x14ac:dyDescent="0.3">
      <c r="F502" t="s">
        <v>967</v>
      </c>
      <c r="G502" s="20">
        <v>205.45</v>
      </c>
      <c r="H502" s="5">
        <v>45197.558356481481</v>
      </c>
      <c r="I502"/>
      <c r="J502" t="s">
        <v>968</v>
      </c>
      <c r="K502" s="20">
        <v>205.45</v>
      </c>
      <c r="L502" s="20">
        <v>0</v>
      </c>
      <c r="M502" s="5">
        <v>45197</v>
      </c>
    </row>
    <row r="503" spans="6:13" x14ac:dyDescent="0.3">
      <c r="F503" t="s">
        <v>969</v>
      </c>
      <c r="G503" s="20">
        <v>125.23</v>
      </c>
      <c r="H503" s="5">
        <v>45197.561701388891</v>
      </c>
      <c r="I503"/>
      <c r="J503" t="s">
        <v>970</v>
      </c>
      <c r="K503" s="20">
        <v>125.23</v>
      </c>
      <c r="L503" s="20">
        <v>0</v>
      </c>
      <c r="M503" s="5">
        <v>45197</v>
      </c>
    </row>
    <row r="504" spans="6:13" x14ac:dyDescent="0.3">
      <c r="F504" t="s">
        <v>971</v>
      </c>
      <c r="G504" s="20">
        <v>164.99</v>
      </c>
      <c r="H504" s="5">
        <v>45197.563379629632</v>
      </c>
      <c r="I504"/>
      <c r="J504" t="s">
        <v>972</v>
      </c>
      <c r="K504" s="20">
        <v>164.99</v>
      </c>
      <c r="L504" s="20">
        <v>0</v>
      </c>
      <c r="M504" s="5">
        <v>45197</v>
      </c>
    </row>
    <row r="505" spans="6:13" x14ac:dyDescent="0.3">
      <c r="F505" t="s">
        <v>973</v>
      </c>
      <c r="G505" s="20">
        <v>9.99</v>
      </c>
      <c r="H505" s="5">
        <v>45197.564236111109</v>
      </c>
      <c r="I505"/>
      <c r="J505" t="s">
        <v>974</v>
      </c>
      <c r="K505" s="20">
        <v>9.99</v>
      </c>
      <c r="L505" s="20">
        <v>0</v>
      </c>
      <c r="M505" s="5">
        <v>45197</v>
      </c>
    </row>
    <row r="506" spans="6:13" x14ac:dyDescent="0.3">
      <c r="F506" t="s">
        <v>975</v>
      </c>
      <c r="G506" s="20">
        <v>279.89</v>
      </c>
      <c r="H506" s="5">
        <v>45197.565844907411</v>
      </c>
      <c r="I506"/>
      <c r="J506" t="s">
        <v>976</v>
      </c>
      <c r="K506" s="20">
        <v>279.89</v>
      </c>
      <c r="L506" s="20">
        <v>0</v>
      </c>
      <c r="M506" s="5">
        <v>45197</v>
      </c>
    </row>
    <row r="507" spans="6:13" x14ac:dyDescent="0.3">
      <c r="F507" t="s">
        <v>977</v>
      </c>
      <c r="G507" s="20">
        <v>93.25</v>
      </c>
      <c r="H507" s="5">
        <v>45197.566944444443</v>
      </c>
      <c r="I507"/>
      <c r="J507" t="s">
        <v>978</v>
      </c>
      <c r="K507" s="20">
        <v>93.25</v>
      </c>
      <c r="L507" s="20">
        <v>0</v>
      </c>
      <c r="M507" s="5">
        <v>45197</v>
      </c>
    </row>
    <row r="508" spans="6:13" x14ac:dyDescent="0.3">
      <c r="F508" t="s">
        <v>979</v>
      </c>
      <c r="G508" s="20">
        <v>224.93</v>
      </c>
      <c r="H508" s="5">
        <v>45197.567766203705</v>
      </c>
      <c r="I508"/>
      <c r="J508" t="s">
        <v>980</v>
      </c>
      <c r="K508" s="20">
        <v>224.93</v>
      </c>
      <c r="L508" s="20">
        <v>0</v>
      </c>
      <c r="M508" s="5">
        <v>45197</v>
      </c>
    </row>
    <row r="509" spans="6:13" x14ac:dyDescent="0.3">
      <c r="F509" t="s">
        <v>981</v>
      </c>
      <c r="G509" s="20">
        <v>145.94</v>
      </c>
      <c r="H509" s="5">
        <v>45197.568842592591</v>
      </c>
      <c r="I509"/>
      <c r="J509" t="s">
        <v>982</v>
      </c>
      <c r="K509" s="20">
        <v>145.94</v>
      </c>
      <c r="L509" s="20">
        <v>0</v>
      </c>
      <c r="M509" s="5">
        <v>45197</v>
      </c>
    </row>
    <row r="510" spans="6:13" x14ac:dyDescent="0.3">
      <c r="F510" t="s">
        <v>983</v>
      </c>
      <c r="G510" s="20">
        <v>72.069999999999993</v>
      </c>
      <c r="H510" s="5">
        <v>45197.569305555553</v>
      </c>
      <c r="I510"/>
      <c r="J510" t="s">
        <v>984</v>
      </c>
      <c r="K510" s="20">
        <v>72.069999999999993</v>
      </c>
      <c r="L510" s="20">
        <v>0</v>
      </c>
      <c r="M510" s="5">
        <v>45197</v>
      </c>
    </row>
    <row r="511" spans="6:13" x14ac:dyDescent="0.3">
      <c r="F511" t="s">
        <v>985</v>
      </c>
      <c r="G511" s="20">
        <v>3076.87</v>
      </c>
      <c r="H511" s="5">
        <v>45197.56962962963</v>
      </c>
      <c r="I511"/>
      <c r="J511" t="s">
        <v>986</v>
      </c>
      <c r="K511" s="20">
        <v>3076.87</v>
      </c>
      <c r="L511" s="20">
        <v>0</v>
      </c>
      <c r="M511" s="5">
        <v>45197</v>
      </c>
    </row>
    <row r="512" spans="6:13" x14ac:dyDescent="0.3">
      <c r="F512" t="s">
        <v>987</v>
      </c>
      <c r="G512" s="20">
        <v>61.98</v>
      </c>
      <c r="H512" s="5">
        <v>45197.5703587963</v>
      </c>
      <c r="I512"/>
      <c r="J512" t="s">
        <v>988</v>
      </c>
      <c r="K512" s="20">
        <v>61.98</v>
      </c>
      <c r="L512" s="20">
        <v>0</v>
      </c>
      <c r="M512" s="5">
        <v>45197</v>
      </c>
    </row>
    <row r="513" spans="6:13" x14ac:dyDescent="0.3">
      <c r="F513" t="s">
        <v>989</v>
      </c>
      <c r="G513" s="20">
        <v>2930.67</v>
      </c>
      <c r="H513" s="5">
        <v>45202.165729166663</v>
      </c>
      <c r="I513"/>
      <c r="J513" t="s">
        <v>990</v>
      </c>
      <c r="K513" s="20">
        <v>2930.67</v>
      </c>
      <c r="L513" s="20">
        <v>0</v>
      </c>
      <c r="M513" s="5">
        <v>45202</v>
      </c>
    </row>
    <row r="514" spans="6:13" x14ac:dyDescent="0.3">
      <c r="F514" t="s">
        <v>992</v>
      </c>
      <c r="G514" s="20">
        <v>2291.04</v>
      </c>
      <c r="H514" s="5">
        <v>45204.428946759261</v>
      </c>
      <c r="I514"/>
      <c r="J514" t="s">
        <v>144</v>
      </c>
      <c r="K514" s="20">
        <v>2291.04</v>
      </c>
      <c r="L514" s="20">
        <v>0</v>
      </c>
      <c r="M514" s="5">
        <v>45204</v>
      </c>
    </row>
    <row r="515" spans="6:13" x14ac:dyDescent="0.3">
      <c r="F515" t="s">
        <v>993</v>
      </c>
      <c r="G515" s="20">
        <v>2937.63</v>
      </c>
      <c r="H515" s="5">
        <v>45204.429363425923</v>
      </c>
      <c r="I515"/>
      <c r="J515" t="s">
        <v>150</v>
      </c>
      <c r="K515" s="20">
        <v>2937.63</v>
      </c>
      <c r="L515" s="20">
        <v>0</v>
      </c>
      <c r="M515" s="5">
        <v>45204</v>
      </c>
    </row>
    <row r="516" spans="6:13" x14ac:dyDescent="0.3">
      <c r="F516" t="s">
        <v>994</v>
      </c>
      <c r="G516" s="20">
        <v>10.99</v>
      </c>
      <c r="H516" s="5">
        <v>45205.165150462963</v>
      </c>
      <c r="I516"/>
      <c r="J516" t="s">
        <v>995</v>
      </c>
      <c r="K516" s="20">
        <v>10.99</v>
      </c>
      <c r="L516" s="20">
        <v>0</v>
      </c>
      <c r="M516" s="5">
        <v>45205</v>
      </c>
    </row>
    <row r="517" spans="6:13" x14ac:dyDescent="0.3">
      <c r="F517" t="s">
        <v>996</v>
      </c>
      <c r="G517" s="20">
        <v>2203.8200000000002</v>
      </c>
      <c r="H517" s="5">
        <v>45208.779351851852</v>
      </c>
      <c r="I517"/>
      <c r="J517" t="s">
        <v>144</v>
      </c>
      <c r="K517" s="20">
        <v>2203.8200000000002</v>
      </c>
      <c r="L517" s="20">
        <v>0</v>
      </c>
      <c r="M517" s="5">
        <v>45208</v>
      </c>
    </row>
    <row r="518" spans="6:13" x14ac:dyDescent="0.3">
      <c r="F518" t="s">
        <v>997</v>
      </c>
      <c r="G518" s="20">
        <v>1910.59</v>
      </c>
      <c r="H518" s="5">
        <v>45209.164837962962</v>
      </c>
      <c r="I518"/>
      <c r="J518" t="s">
        <v>998</v>
      </c>
      <c r="K518" s="20">
        <v>1910.59</v>
      </c>
      <c r="L518" s="20">
        <v>0</v>
      </c>
      <c r="M518" s="5">
        <v>45209</v>
      </c>
    </row>
    <row r="519" spans="6:13" x14ac:dyDescent="0.3">
      <c r="F519" t="s">
        <v>999</v>
      </c>
      <c r="G519" s="20">
        <v>29.98</v>
      </c>
      <c r="H519" s="5">
        <v>45210.607418981483</v>
      </c>
      <c r="I519"/>
      <c r="J519" t="s">
        <v>486</v>
      </c>
      <c r="K519" s="20">
        <v>29.98</v>
      </c>
      <c r="L519" s="20">
        <v>0</v>
      </c>
      <c r="M519" s="5">
        <v>45210</v>
      </c>
    </row>
    <row r="520" spans="6:13" x14ac:dyDescent="0.3">
      <c r="F520" t="s">
        <v>1000</v>
      </c>
      <c r="G520" s="20">
        <v>3192.58</v>
      </c>
      <c r="H520" s="5">
        <v>45210.652557870373</v>
      </c>
      <c r="I520"/>
      <c r="J520" t="s">
        <v>150</v>
      </c>
      <c r="K520" s="20">
        <v>3192.58</v>
      </c>
      <c r="L520" s="20">
        <v>0</v>
      </c>
      <c r="M520" s="5">
        <v>45210</v>
      </c>
    </row>
    <row r="521" spans="6:13" x14ac:dyDescent="0.3">
      <c r="F521" t="s">
        <v>1001</v>
      </c>
      <c r="G521" s="20">
        <v>1496.84</v>
      </c>
      <c r="H521" s="5">
        <v>45210.653877314813</v>
      </c>
      <c r="I521"/>
      <c r="J521" t="s">
        <v>159</v>
      </c>
      <c r="K521" s="20">
        <v>1496.84</v>
      </c>
      <c r="L521" s="20">
        <v>0</v>
      </c>
      <c r="M521" s="5">
        <v>45210</v>
      </c>
    </row>
    <row r="522" spans="6:13" x14ac:dyDescent="0.3">
      <c r="F522" t="s">
        <v>1002</v>
      </c>
      <c r="G522" s="20">
        <v>2785.52</v>
      </c>
      <c r="H522" s="5">
        <v>45216.169270833336</v>
      </c>
      <c r="I522"/>
      <c r="J522" t="s">
        <v>1003</v>
      </c>
      <c r="K522" s="20">
        <v>2785.52</v>
      </c>
      <c r="L522" s="20">
        <v>0</v>
      </c>
      <c r="M522" s="5">
        <v>45216</v>
      </c>
    </row>
    <row r="523" spans="6:13" x14ac:dyDescent="0.3">
      <c r="F523" t="s">
        <v>1004</v>
      </c>
      <c r="G523" s="20">
        <v>2405.6999999999998</v>
      </c>
      <c r="H523" s="5">
        <v>45217.408645833333</v>
      </c>
      <c r="I523"/>
      <c r="J523" t="s">
        <v>144</v>
      </c>
      <c r="K523" s="20">
        <v>2405.6999999999998</v>
      </c>
      <c r="L523" s="20">
        <v>0</v>
      </c>
      <c r="M523" s="5">
        <v>45217</v>
      </c>
    </row>
    <row r="524" spans="6:13" x14ac:dyDescent="0.3">
      <c r="F524" t="s">
        <v>1005</v>
      </c>
      <c r="G524" s="20">
        <v>4542.04</v>
      </c>
      <c r="H524" s="5">
        <v>45217.409108796295</v>
      </c>
      <c r="I524"/>
      <c r="J524" t="s">
        <v>150</v>
      </c>
      <c r="K524" s="20">
        <v>4542.04</v>
      </c>
      <c r="L524" s="20">
        <v>0</v>
      </c>
      <c r="M524" s="5">
        <v>45217</v>
      </c>
    </row>
    <row r="525" spans="6:13" x14ac:dyDescent="0.3">
      <c r="F525" t="s">
        <v>1006</v>
      </c>
      <c r="G525" s="20">
        <v>64.98</v>
      </c>
      <c r="H525" s="5">
        <v>45217.409583333334</v>
      </c>
      <c r="I525"/>
      <c r="J525" t="s">
        <v>349</v>
      </c>
      <c r="K525" s="20">
        <v>64.98</v>
      </c>
      <c r="L525" s="20">
        <v>0</v>
      </c>
      <c r="M525" s="5">
        <v>45217</v>
      </c>
    </row>
    <row r="526" spans="6:13" x14ac:dyDescent="0.3">
      <c r="F526" t="s">
        <v>1007</v>
      </c>
      <c r="G526" s="20">
        <v>999.85</v>
      </c>
      <c r="H526" s="5">
        <v>45217.409942129627</v>
      </c>
      <c r="I526"/>
      <c r="J526" t="s">
        <v>152</v>
      </c>
      <c r="K526" s="20">
        <v>999.85</v>
      </c>
      <c r="L526" s="20">
        <v>0</v>
      </c>
      <c r="M526" s="5">
        <v>45217</v>
      </c>
    </row>
    <row r="527" spans="6:13" x14ac:dyDescent="0.3">
      <c r="F527" t="s">
        <v>1008</v>
      </c>
      <c r="G527" s="20">
        <v>4874.91</v>
      </c>
      <c r="H527" s="5">
        <v>45217.413483796299</v>
      </c>
      <c r="I527"/>
      <c r="J527" t="s">
        <v>147</v>
      </c>
      <c r="K527" s="20">
        <v>4874.91</v>
      </c>
      <c r="L527" s="20">
        <v>0</v>
      </c>
      <c r="M527" s="5">
        <v>45217</v>
      </c>
    </row>
    <row r="528" spans="6:13" x14ac:dyDescent="0.3">
      <c r="F528" t="s">
        <v>1009</v>
      </c>
      <c r="G528" s="20">
        <v>1422.25</v>
      </c>
      <c r="H528" s="5">
        <v>45217.4141087963</v>
      </c>
      <c r="I528"/>
      <c r="J528" t="s">
        <v>156</v>
      </c>
      <c r="K528" s="20">
        <v>1422.25</v>
      </c>
      <c r="L528" s="20">
        <v>0</v>
      </c>
      <c r="M528" s="5">
        <v>45217</v>
      </c>
    </row>
    <row r="529" spans="6:13" x14ac:dyDescent="0.3">
      <c r="F529" t="s">
        <v>1010</v>
      </c>
      <c r="G529" s="20">
        <v>7976.37</v>
      </c>
      <c r="H529" s="5">
        <v>45217.417141203703</v>
      </c>
      <c r="I529"/>
      <c r="J529" t="s">
        <v>823</v>
      </c>
      <c r="K529" s="20">
        <v>7976.37</v>
      </c>
      <c r="L529" s="20">
        <v>0</v>
      </c>
      <c r="M529" s="5">
        <v>45217</v>
      </c>
    </row>
    <row r="530" spans="6:13" x14ac:dyDescent="0.3">
      <c r="F530" t="s">
        <v>1011</v>
      </c>
      <c r="G530" s="20">
        <v>1996.27</v>
      </c>
      <c r="H530" s="5">
        <v>45217.418182870373</v>
      </c>
      <c r="I530"/>
      <c r="J530" t="s">
        <v>161</v>
      </c>
      <c r="K530" s="20">
        <v>1996.27</v>
      </c>
      <c r="L530" s="20">
        <v>0</v>
      </c>
      <c r="M530" s="5">
        <v>45217</v>
      </c>
    </row>
    <row r="531" spans="6:13" x14ac:dyDescent="0.3">
      <c r="F531"/>
      <c r="G531"/>
      <c r="H531" s="5"/>
      <c r="I531"/>
      <c r="J531" t="s">
        <v>1012</v>
      </c>
      <c r="K531" s="20">
        <v>0</v>
      </c>
      <c r="L531" s="20">
        <v>1466.73</v>
      </c>
      <c r="M531" s="5">
        <v>45217</v>
      </c>
    </row>
    <row r="532" spans="6:13" x14ac:dyDescent="0.3">
      <c r="F532" t="s">
        <v>1013</v>
      </c>
      <c r="G532" s="20">
        <v>104</v>
      </c>
      <c r="H532" s="5">
        <v>45219.168726851851</v>
      </c>
      <c r="I532"/>
      <c r="J532" t="s">
        <v>1014</v>
      </c>
      <c r="K532" s="20">
        <v>104</v>
      </c>
      <c r="L532" s="20">
        <v>0</v>
      </c>
      <c r="M532" s="5">
        <v>45219</v>
      </c>
    </row>
    <row r="533" spans="6:13" x14ac:dyDescent="0.3">
      <c r="F533" t="s">
        <v>1015</v>
      </c>
      <c r="G533" s="20">
        <v>3427.2</v>
      </c>
      <c r="H533" s="5">
        <v>45223.166446759256</v>
      </c>
      <c r="I533"/>
      <c r="J533" t="s">
        <v>1016</v>
      </c>
      <c r="K533" s="20">
        <v>3427.2</v>
      </c>
      <c r="L533" s="20">
        <v>0</v>
      </c>
      <c r="M533" s="5">
        <v>45223</v>
      </c>
    </row>
    <row r="534" spans="6:13" x14ac:dyDescent="0.3">
      <c r="F534" t="s">
        <v>1017</v>
      </c>
      <c r="G534" s="20">
        <v>2692.6</v>
      </c>
      <c r="H534" s="5">
        <v>45226.379259259258</v>
      </c>
      <c r="I534"/>
      <c r="J534" t="s">
        <v>1018</v>
      </c>
      <c r="K534" s="20">
        <v>2692.6</v>
      </c>
      <c r="L534" s="20">
        <v>3415.68</v>
      </c>
      <c r="M534" s="5">
        <v>45226</v>
      </c>
    </row>
    <row r="535" spans="6:13" x14ac:dyDescent="0.3">
      <c r="F535" t="s">
        <v>1019</v>
      </c>
      <c r="G535" s="20">
        <v>2830.95</v>
      </c>
      <c r="H535" s="5">
        <v>45226.379861111112</v>
      </c>
      <c r="I535"/>
      <c r="J535" t="s">
        <v>144</v>
      </c>
      <c r="K535" s="20">
        <v>2830.95</v>
      </c>
      <c r="L535" s="20">
        <v>0</v>
      </c>
      <c r="M535" s="5">
        <v>45226</v>
      </c>
    </row>
    <row r="536" spans="6:13" x14ac:dyDescent="0.3">
      <c r="F536" t="s">
        <v>1020</v>
      </c>
      <c r="G536" s="20">
        <v>3700.31</v>
      </c>
      <c r="H536" s="5">
        <v>45226.380358796298</v>
      </c>
      <c r="I536"/>
      <c r="J536" t="s">
        <v>150</v>
      </c>
      <c r="K536" s="20">
        <v>3700.31</v>
      </c>
      <c r="L536" s="20">
        <v>0</v>
      </c>
      <c r="M536" s="5">
        <v>45226</v>
      </c>
    </row>
    <row r="537" spans="6:13" x14ac:dyDescent="0.3">
      <c r="F537" t="s">
        <v>1021</v>
      </c>
      <c r="G537" s="20">
        <v>8002.15</v>
      </c>
      <c r="H537" s="5">
        <v>45226.381145833337</v>
      </c>
      <c r="I537"/>
      <c r="J537" t="s">
        <v>1022</v>
      </c>
      <c r="K537" s="20">
        <v>8002.15</v>
      </c>
      <c r="L537" s="20">
        <v>0</v>
      </c>
      <c r="M537" s="5">
        <v>45226</v>
      </c>
    </row>
    <row r="538" spans="6:13" x14ac:dyDescent="0.3">
      <c r="F538"/>
      <c r="G538"/>
      <c r="H538" s="5"/>
      <c r="I538"/>
      <c r="J538" t="s">
        <v>1023</v>
      </c>
      <c r="K538" s="20">
        <v>0</v>
      </c>
      <c r="L538" s="20">
        <v>10817.15</v>
      </c>
      <c r="M538" s="5">
        <v>45226</v>
      </c>
    </row>
    <row r="539" spans="6:13" x14ac:dyDescent="0.3">
      <c r="F539" t="s">
        <v>1024</v>
      </c>
      <c r="G539" s="20">
        <v>3427.5</v>
      </c>
      <c r="H539" s="5">
        <v>45230.169571759259</v>
      </c>
      <c r="I539"/>
      <c r="J539" t="s">
        <v>1025</v>
      </c>
      <c r="K539" s="20">
        <v>3427.5</v>
      </c>
      <c r="L539" s="20">
        <v>0</v>
      </c>
      <c r="M539" s="5">
        <v>45230</v>
      </c>
    </row>
    <row r="540" spans="6:13" x14ac:dyDescent="0.3">
      <c r="F540" t="s">
        <v>1032</v>
      </c>
      <c r="G540" s="20">
        <v>3081.31</v>
      </c>
      <c r="H540" s="5">
        <v>45232.441504629627</v>
      </c>
      <c r="I540"/>
      <c r="J540" t="s">
        <v>144</v>
      </c>
      <c r="K540" s="20">
        <v>3081.31</v>
      </c>
      <c r="L540" s="20">
        <v>0</v>
      </c>
      <c r="M540" s="5">
        <v>45232</v>
      </c>
    </row>
    <row r="541" spans="6:13" x14ac:dyDescent="0.3">
      <c r="F541" t="s">
        <v>1033</v>
      </c>
      <c r="G541" s="20">
        <v>1966.25</v>
      </c>
      <c r="H541" s="5">
        <v>45232.932673611111</v>
      </c>
      <c r="I541"/>
      <c r="J541" t="s">
        <v>150</v>
      </c>
      <c r="K541" s="20">
        <v>1966.25</v>
      </c>
      <c r="L541" s="20">
        <v>0</v>
      </c>
      <c r="M541" s="5">
        <v>45232</v>
      </c>
    </row>
    <row r="542" spans="6:13" x14ac:dyDescent="0.3">
      <c r="F542" t="s">
        <v>1034</v>
      </c>
      <c r="G542" s="20">
        <v>377.54</v>
      </c>
      <c r="H542" s="5">
        <v>45232.932997685188</v>
      </c>
      <c r="I542"/>
      <c r="J542" t="s">
        <v>1035</v>
      </c>
      <c r="K542" s="20">
        <v>377.54</v>
      </c>
      <c r="L542" s="20">
        <v>0</v>
      </c>
      <c r="M542" s="5">
        <v>45232</v>
      </c>
    </row>
    <row r="543" spans="6:13" x14ac:dyDescent="0.3">
      <c r="F543" t="s">
        <v>1036</v>
      </c>
      <c r="G543" s="20">
        <v>75</v>
      </c>
      <c r="H543" s="5">
        <v>45232.933842592596</v>
      </c>
      <c r="I543"/>
      <c r="J543" t="s">
        <v>1037</v>
      </c>
      <c r="K543" s="20">
        <v>75</v>
      </c>
      <c r="L543" s="20">
        <v>0</v>
      </c>
      <c r="M543" s="5">
        <v>45232</v>
      </c>
    </row>
    <row r="544" spans="6:13" x14ac:dyDescent="0.3">
      <c r="F544" t="s">
        <v>1038</v>
      </c>
      <c r="G544" s="20">
        <v>3996.47</v>
      </c>
      <c r="H544" s="5">
        <v>45232.934537037036</v>
      </c>
      <c r="I544"/>
      <c r="J544" t="s">
        <v>1039</v>
      </c>
      <c r="K544" s="20">
        <v>3996.47</v>
      </c>
      <c r="L544" s="20">
        <v>0</v>
      </c>
      <c r="M544" s="5">
        <v>45232</v>
      </c>
    </row>
    <row r="545" spans="6:13" x14ac:dyDescent="0.3">
      <c r="F545" t="s">
        <v>1040</v>
      </c>
      <c r="G545" s="20">
        <v>2484.7199999999998</v>
      </c>
      <c r="H545" s="5">
        <v>45235.516226851854</v>
      </c>
      <c r="I545"/>
      <c r="J545" t="s">
        <v>144</v>
      </c>
      <c r="K545" s="20">
        <v>2484.7199999999998</v>
      </c>
      <c r="L545" s="20">
        <v>0</v>
      </c>
      <c r="M545" s="5">
        <v>45235</v>
      </c>
    </row>
    <row r="546" spans="6:13" x14ac:dyDescent="0.3">
      <c r="F546" t="s">
        <v>1041</v>
      </c>
      <c r="G546" s="20">
        <v>95</v>
      </c>
      <c r="H546" s="5">
        <v>45235.517395833333</v>
      </c>
      <c r="I546"/>
      <c r="J546" t="s">
        <v>1042</v>
      </c>
      <c r="K546" s="20">
        <v>95</v>
      </c>
      <c r="L546" s="20">
        <v>0</v>
      </c>
      <c r="M546" s="5">
        <v>45235</v>
      </c>
    </row>
    <row r="547" spans="6:13" x14ac:dyDescent="0.3">
      <c r="F547" t="s">
        <v>1043</v>
      </c>
      <c r="G547" s="20">
        <v>4521.24</v>
      </c>
      <c r="H547" s="5">
        <v>45235.522812499999</v>
      </c>
      <c r="I547"/>
      <c r="J547" t="s">
        <v>147</v>
      </c>
      <c r="K547" s="20">
        <v>4521.24</v>
      </c>
      <c r="L547" s="20">
        <v>0</v>
      </c>
      <c r="M547" s="5">
        <v>45235</v>
      </c>
    </row>
    <row r="548" spans="6:13" x14ac:dyDescent="0.3">
      <c r="F548" t="s">
        <v>1044</v>
      </c>
      <c r="G548" s="20">
        <v>1997.92</v>
      </c>
      <c r="H548" s="5">
        <v>45235.5234375</v>
      </c>
      <c r="I548"/>
      <c r="J548" t="s">
        <v>161</v>
      </c>
      <c r="K548" s="20">
        <v>1997.92</v>
      </c>
      <c r="L548" s="20">
        <v>0</v>
      </c>
      <c r="M548" s="5">
        <v>45235</v>
      </c>
    </row>
    <row r="549" spans="6:13" x14ac:dyDescent="0.3">
      <c r="F549" t="s">
        <v>1045</v>
      </c>
      <c r="G549" s="20">
        <v>357.95</v>
      </c>
      <c r="H549" s="5">
        <v>45235.526273148149</v>
      </c>
      <c r="I549"/>
      <c r="J549" t="s">
        <v>1046</v>
      </c>
      <c r="K549" s="20">
        <v>357.95</v>
      </c>
      <c r="L549" s="20">
        <v>0</v>
      </c>
      <c r="M549" s="5">
        <v>45235</v>
      </c>
    </row>
    <row r="550" spans="6:13" x14ac:dyDescent="0.3">
      <c r="F550" t="s">
        <v>1047</v>
      </c>
      <c r="G550" s="20">
        <v>344.98</v>
      </c>
      <c r="H550" s="5">
        <v>45235.526770833334</v>
      </c>
      <c r="I550"/>
      <c r="J550" t="s">
        <v>1048</v>
      </c>
      <c r="K550" s="20">
        <v>344.98</v>
      </c>
      <c r="L550" s="20">
        <v>0</v>
      </c>
      <c r="M550" s="5">
        <v>45235</v>
      </c>
    </row>
    <row r="551" spans="6:13" x14ac:dyDescent="0.3">
      <c r="F551" t="s">
        <v>1049</v>
      </c>
      <c r="G551" s="20">
        <v>143.99</v>
      </c>
      <c r="H551" s="5">
        <v>45235.529386574075</v>
      </c>
      <c r="I551"/>
      <c r="J551" t="s">
        <v>1050</v>
      </c>
      <c r="K551" s="20">
        <v>143.99</v>
      </c>
      <c r="L551" s="20">
        <v>0</v>
      </c>
      <c r="M551" s="5">
        <v>45235</v>
      </c>
    </row>
    <row r="552" spans="6:13" x14ac:dyDescent="0.3">
      <c r="F552" t="s">
        <v>1051</v>
      </c>
      <c r="G552" s="20">
        <v>27.23</v>
      </c>
      <c r="H552" s="5">
        <v>45236.521203703705</v>
      </c>
      <c r="I552"/>
      <c r="J552" t="s">
        <v>1052</v>
      </c>
      <c r="K552" s="20">
        <v>27.23</v>
      </c>
      <c r="L552" s="20">
        <v>0</v>
      </c>
      <c r="M552" s="5">
        <v>45236</v>
      </c>
    </row>
    <row r="553" spans="6:13" x14ac:dyDescent="0.3">
      <c r="F553" t="s">
        <v>1053</v>
      </c>
      <c r="G553" s="20">
        <v>8278.52</v>
      </c>
      <c r="H553" s="5">
        <v>45237.16915509259</v>
      </c>
      <c r="I553"/>
      <c r="J553" t="s">
        <v>1054</v>
      </c>
      <c r="K553" s="20">
        <v>8278.52</v>
      </c>
      <c r="L553" s="20">
        <v>0</v>
      </c>
      <c r="M553" s="5">
        <v>45237</v>
      </c>
    </row>
    <row r="554" spans="6:13" x14ac:dyDescent="0.3">
      <c r="F554" t="s">
        <v>1055</v>
      </c>
      <c r="G554" s="20">
        <v>1822.96</v>
      </c>
      <c r="H554" s="5">
        <v>45238.437939814816</v>
      </c>
      <c r="I554"/>
      <c r="J554" t="s">
        <v>644</v>
      </c>
      <c r="K554" s="20">
        <v>1822.96</v>
      </c>
      <c r="L554" s="20">
        <v>0</v>
      </c>
      <c r="M554" s="5">
        <v>45238</v>
      </c>
    </row>
    <row r="555" spans="6:13" x14ac:dyDescent="0.3">
      <c r="F555" t="s">
        <v>1056</v>
      </c>
      <c r="G555" s="20">
        <v>6283.05</v>
      </c>
      <c r="H555" s="5">
        <v>45238.438796296294</v>
      </c>
      <c r="I555"/>
      <c r="J555" t="s">
        <v>150</v>
      </c>
      <c r="K555" s="20">
        <v>6283.05</v>
      </c>
      <c r="L555" s="20">
        <v>0</v>
      </c>
      <c r="M555" s="5">
        <v>45238</v>
      </c>
    </row>
    <row r="556" spans="6:13" x14ac:dyDescent="0.3">
      <c r="F556" t="s">
        <v>1057</v>
      </c>
      <c r="G556" s="20">
        <v>2085.9299999999998</v>
      </c>
      <c r="H556" s="5">
        <v>45243.395972222221</v>
      </c>
      <c r="I556"/>
      <c r="J556" t="s">
        <v>144</v>
      </c>
      <c r="K556" s="20">
        <v>2085.9299999999998</v>
      </c>
      <c r="L556" s="20">
        <v>0</v>
      </c>
      <c r="M556" s="5">
        <v>45243</v>
      </c>
    </row>
    <row r="557" spans="6:13" x14ac:dyDescent="0.3">
      <c r="F557" t="s">
        <v>1058</v>
      </c>
      <c r="G557" s="20">
        <v>3202.51</v>
      </c>
      <c r="H557" s="5">
        <v>45244.168171296296</v>
      </c>
      <c r="I557"/>
      <c r="J557" t="s">
        <v>1059</v>
      </c>
      <c r="K557" s="20">
        <v>3202.51</v>
      </c>
      <c r="L557" s="20">
        <v>0</v>
      </c>
      <c r="M557" s="5">
        <v>45244</v>
      </c>
    </row>
    <row r="558" spans="6:13" x14ac:dyDescent="0.3">
      <c r="F558" t="s">
        <v>1060</v>
      </c>
      <c r="G558" s="20">
        <v>1825</v>
      </c>
      <c r="H558" s="5">
        <v>45250.16574074074</v>
      </c>
      <c r="I558"/>
      <c r="J558" t="s">
        <v>1061</v>
      </c>
      <c r="K558" s="20">
        <v>1825</v>
      </c>
      <c r="L558" s="20">
        <v>0</v>
      </c>
      <c r="M558" s="5">
        <v>45250</v>
      </c>
    </row>
    <row r="559" spans="6:13" x14ac:dyDescent="0.3">
      <c r="F559" t="s">
        <v>1062</v>
      </c>
      <c r="G559" s="20">
        <v>1180.47</v>
      </c>
      <c r="H559" s="5">
        <v>45251.166145833333</v>
      </c>
      <c r="I559"/>
      <c r="J559" t="s">
        <v>1063</v>
      </c>
      <c r="K559" s="20">
        <v>1180.47</v>
      </c>
      <c r="L559" s="20">
        <v>0</v>
      </c>
      <c r="M559" s="5">
        <v>45251</v>
      </c>
    </row>
    <row r="560" spans="6:13" x14ac:dyDescent="0.3">
      <c r="F560" t="s">
        <v>1064</v>
      </c>
      <c r="G560" s="20">
        <v>2654.94</v>
      </c>
      <c r="H560" s="5">
        <v>45251.548333333332</v>
      </c>
      <c r="I560"/>
      <c r="J560" t="s">
        <v>144</v>
      </c>
      <c r="K560" s="20">
        <v>2654.94</v>
      </c>
      <c r="L560" s="20">
        <v>0</v>
      </c>
      <c r="M560" s="5">
        <v>45251</v>
      </c>
    </row>
    <row r="561" spans="6:13" x14ac:dyDescent="0.3">
      <c r="F561" t="s">
        <v>1065</v>
      </c>
      <c r="G561" s="20">
        <v>3689.7</v>
      </c>
      <c r="H561" s="5">
        <v>45251.549189814818</v>
      </c>
      <c r="I561"/>
      <c r="J561" t="s">
        <v>150</v>
      </c>
      <c r="K561" s="20">
        <v>3689.7</v>
      </c>
      <c r="L561" s="20">
        <v>0</v>
      </c>
      <c r="M561" s="5">
        <v>45251</v>
      </c>
    </row>
    <row r="562" spans="6:13" x14ac:dyDescent="0.3">
      <c r="F562" t="s">
        <v>1066</v>
      </c>
      <c r="G562" s="20">
        <v>1132.75</v>
      </c>
      <c r="H562" s="5">
        <v>45251.54959490741</v>
      </c>
      <c r="I562"/>
      <c r="J562" t="s">
        <v>1067</v>
      </c>
      <c r="K562" s="20">
        <v>1132.75</v>
      </c>
      <c r="L562" s="20">
        <v>279.86</v>
      </c>
      <c r="M562" s="5">
        <v>45251</v>
      </c>
    </row>
    <row r="563" spans="6:13" x14ac:dyDescent="0.3">
      <c r="F563" t="s">
        <v>1068</v>
      </c>
      <c r="G563" s="20">
        <v>122.5</v>
      </c>
      <c r="H563" s="5">
        <v>45251.677106481482</v>
      </c>
      <c r="I563"/>
      <c r="J563" t="s">
        <v>1069</v>
      </c>
      <c r="K563" s="20">
        <v>122.5</v>
      </c>
      <c r="L563" s="20">
        <v>1000.11</v>
      </c>
      <c r="M563" s="5">
        <v>45251</v>
      </c>
    </row>
    <row r="564" spans="6:13" x14ac:dyDescent="0.3">
      <c r="F564"/>
      <c r="G564"/>
      <c r="H564" s="5"/>
      <c r="I564"/>
      <c r="J564" t="s">
        <v>1070</v>
      </c>
      <c r="K564" s="20">
        <v>0</v>
      </c>
      <c r="L564" s="20">
        <v>16.989999999999998</v>
      </c>
      <c r="M564" s="5">
        <v>45251</v>
      </c>
    </row>
    <row r="565" spans="6:13" x14ac:dyDescent="0.3">
      <c r="F565"/>
      <c r="G565"/>
      <c r="H565" s="5"/>
      <c r="I565"/>
      <c r="J565" t="s">
        <v>199</v>
      </c>
      <c r="K565" s="20">
        <v>0</v>
      </c>
      <c r="L565" s="20">
        <v>180.97</v>
      </c>
      <c r="M565" s="5">
        <v>45251</v>
      </c>
    </row>
    <row r="566" spans="6:13" x14ac:dyDescent="0.3">
      <c r="F566" t="s">
        <v>1071</v>
      </c>
      <c r="G566" s="20">
        <v>1139.98</v>
      </c>
      <c r="H566" s="5">
        <v>45258.169409722221</v>
      </c>
      <c r="I566"/>
      <c r="J566" t="s">
        <v>1072</v>
      </c>
      <c r="K566" s="20">
        <v>1139.98</v>
      </c>
      <c r="L566" s="20">
        <v>0</v>
      </c>
      <c r="M566" s="5">
        <v>45258</v>
      </c>
    </row>
    <row r="567" spans="6:13" x14ac:dyDescent="0.3">
      <c r="F567" t="s">
        <v>1077</v>
      </c>
      <c r="G567" s="20">
        <v>140</v>
      </c>
      <c r="H567" s="5">
        <v>45264.168113425927</v>
      </c>
      <c r="I567"/>
      <c r="J567" t="s">
        <v>1078</v>
      </c>
      <c r="K567" s="20">
        <v>140</v>
      </c>
      <c r="L567" s="20">
        <v>0</v>
      </c>
      <c r="M567" s="5">
        <v>45264</v>
      </c>
    </row>
    <row r="568" spans="6:13" x14ac:dyDescent="0.3">
      <c r="F568" t="s">
        <v>1079</v>
      </c>
      <c r="G568" s="20">
        <v>3484.85</v>
      </c>
      <c r="H568" s="5">
        <v>45265.166018518517</v>
      </c>
      <c r="I568"/>
      <c r="J568" t="s">
        <v>1080</v>
      </c>
      <c r="K568" s="20">
        <v>3484.85</v>
      </c>
      <c r="L568" s="20">
        <v>0</v>
      </c>
      <c r="M568" s="5">
        <v>45265</v>
      </c>
    </row>
    <row r="569" spans="6:13" x14ac:dyDescent="0.3">
      <c r="F569" t="s">
        <v>1081</v>
      </c>
      <c r="G569" s="20">
        <v>40</v>
      </c>
      <c r="H569" s="5">
        <v>45272.169710648152</v>
      </c>
      <c r="I569"/>
      <c r="J569" t="s">
        <v>1082</v>
      </c>
      <c r="K569" s="20">
        <v>40</v>
      </c>
      <c r="L569" s="20">
        <v>0</v>
      </c>
      <c r="M569" s="5">
        <v>45272</v>
      </c>
    </row>
    <row r="570" spans="6:13" x14ac:dyDescent="0.3">
      <c r="F570" t="s">
        <v>1083</v>
      </c>
      <c r="G570" s="20">
        <v>58.55</v>
      </c>
      <c r="H570" s="5">
        <v>45272.363587962966</v>
      </c>
      <c r="I570"/>
      <c r="J570" t="s">
        <v>260</v>
      </c>
      <c r="K570" s="20">
        <v>58.55</v>
      </c>
      <c r="L570" s="20">
        <v>0</v>
      </c>
      <c r="M570" s="5">
        <v>45272</v>
      </c>
    </row>
    <row r="571" spans="6:13" x14ac:dyDescent="0.3">
      <c r="F571" t="s">
        <v>1084</v>
      </c>
      <c r="G571" s="20">
        <v>749.9</v>
      </c>
      <c r="H571" s="5">
        <v>45272.420324074075</v>
      </c>
      <c r="I571"/>
      <c r="J571" t="s">
        <v>684</v>
      </c>
      <c r="K571" s="20">
        <v>749.9</v>
      </c>
      <c r="L571" s="20">
        <v>0</v>
      </c>
      <c r="M571" s="5">
        <v>45272</v>
      </c>
    </row>
    <row r="572" spans="6:13" x14ac:dyDescent="0.3">
      <c r="F572" t="s">
        <v>1085</v>
      </c>
      <c r="G572" s="20">
        <v>63.96</v>
      </c>
      <c r="H572" s="5">
        <v>45279.169085648151</v>
      </c>
      <c r="I572"/>
      <c r="J572" t="s">
        <v>1086</v>
      </c>
      <c r="K572" s="20">
        <v>63.96</v>
      </c>
      <c r="L572" s="20">
        <v>0</v>
      </c>
      <c r="M572" s="5">
        <v>45279</v>
      </c>
    </row>
    <row r="573" spans="6:13" x14ac:dyDescent="0.3">
      <c r="F573" t="s">
        <v>1087</v>
      </c>
      <c r="G573" s="20">
        <v>378.86</v>
      </c>
      <c r="H573" s="5">
        <v>45286.167708333334</v>
      </c>
      <c r="I573"/>
      <c r="J573" t="s">
        <v>1088</v>
      </c>
      <c r="K573" s="20">
        <v>378.86</v>
      </c>
      <c r="L573" s="20">
        <v>0</v>
      </c>
      <c r="M573" s="5">
        <v>45286</v>
      </c>
    </row>
    <row r="574" spans="6:13" x14ac:dyDescent="0.3">
      <c r="F574"/>
      <c r="G574" s="20"/>
      <c r="H574" s="5"/>
      <c r="J574"/>
      <c r="K574" s="20"/>
      <c r="L574" s="20"/>
      <c r="M574" s="5"/>
    </row>
    <row r="575" spans="6:13" x14ac:dyDescent="0.3">
      <c r="F575"/>
      <c r="G575" s="20"/>
      <c r="H575" s="5"/>
      <c r="J575"/>
      <c r="K575" s="20"/>
      <c r="L575" s="20"/>
      <c r="M575" s="5"/>
    </row>
    <row r="576" spans="6:13" x14ac:dyDescent="0.3">
      <c r="F576"/>
      <c r="G576" s="20"/>
      <c r="H576" s="5"/>
      <c r="J576"/>
      <c r="K576" s="20"/>
      <c r="L576" s="20"/>
      <c r="M576" s="5"/>
    </row>
    <row r="579" spans="2:12" x14ac:dyDescent="0.3">
      <c r="B579" s="43">
        <f>SUMIF(C5:C104,"&lt;&gt;",B5:B104)</f>
        <v>1177807.08</v>
      </c>
      <c r="G579" s="50">
        <f>SUM(G5:G578)</f>
        <v>1173888.9999999988</v>
      </c>
      <c r="K579" s="50">
        <f>SUM(K5:K578)</f>
        <v>1173888.9999999988</v>
      </c>
      <c r="L579" s="50">
        <f>SUM(L5:L578)</f>
        <v>125735.34</v>
      </c>
    </row>
    <row r="580" spans="2:12" x14ac:dyDescent="0.3">
      <c r="G580" s="51" t="s">
        <v>42</v>
      </c>
      <c r="K580" s="51" t="s">
        <v>68</v>
      </c>
      <c r="L580" s="51" t="s">
        <v>69</v>
      </c>
    </row>
  </sheetData>
  <sortState xmlns:xlrd2="http://schemas.microsoft.com/office/spreadsheetml/2017/richdata2" ref="A5:C18">
    <sortCondition ref="C5:C18"/>
  </sortState>
  <conditionalFormatting sqref="I5">
    <cfRule type="cellIs" dxfId="0" priority="2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50"/>
  <sheetViews>
    <sheetView topLeftCell="AH1" zoomScaleNormal="100" workbookViewId="0">
      <pane ySplit="2" topLeftCell="A3" activePane="bottomLeft" state="frozen"/>
      <selection activeCell="R1" sqref="R1"/>
      <selection pane="bottomLeft" activeCell="B3" sqref="B3:B4"/>
    </sheetView>
  </sheetViews>
  <sheetFormatPr defaultColWidth="9.109375" defaultRowHeight="14.4" x14ac:dyDescent="0.3"/>
  <cols>
    <col min="1" max="1" width="23" style="42" bestFit="1" customWidth="1"/>
    <col min="2" max="2" width="11.88671875" style="60" bestFit="1" customWidth="1"/>
    <col min="3" max="3" width="10.44140625" style="42" bestFit="1" customWidth="1"/>
    <col min="4" max="4" width="2.6640625" style="84" customWidth="1"/>
    <col min="5" max="5" width="17.109375" style="42" bestFit="1" customWidth="1"/>
    <col min="6" max="6" width="11.6640625" style="61" customWidth="1"/>
    <col min="7" max="7" width="11.5546875" style="42" bestFit="1" customWidth="1"/>
    <col min="8" max="8" width="2.6640625" style="84" customWidth="1"/>
    <col min="9" max="9" width="26.109375" style="64" bestFit="1" customWidth="1"/>
    <col min="10" max="10" width="14.6640625" style="63" bestFit="1" customWidth="1"/>
    <col min="11" max="11" width="11.5546875" style="29" bestFit="1" customWidth="1"/>
    <col min="12" max="12" width="2.6640625" style="84" customWidth="1"/>
    <col min="13" max="13" width="19.33203125" style="42" bestFit="1" customWidth="1"/>
    <col min="14" max="14" width="11.88671875" style="60" bestFit="1" customWidth="1"/>
    <col min="15" max="15" width="10.44140625" style="42" bestFit="1" customWidth="1"/>
    <col min="16" max="16" width="2.6640625" style="84" customWidth="1"/>
    <col min="17" max="17" width="21.33203125" style="42" bestFit="1" customWidth="1"/>
    <col min="18" max="18" width="11.88671875" style="60" bestFit="1" customWidth="1"/>
    <col min="19" max="19" width="10.44140625" style="42" bestFit="1" customWidth="1"/>
    <col min="20" max="20" width="2.6640625" style="84" customWidth="1"/>
    <col min="21" max="21" width="28.88671875" style="42" customWidth="1"/>
    <col min="22" max="22" width="8.6640625" style="61" bestFit="1" customWidth="1"/>
    <col min="23" max="23" width="9.44140625" style="42" bestFit="1" customWidth="1"/>
    <col min="24" max="24" width="2.6640625" style="84" customWidth="1"/>
    <col min="25" max="25" width="18.6640625" style="42" bestFit="1" customWidth="1"/>
    <col min="26" max="26" width="8.6640625" style="63" bestFit="1" customWidth="1"/>
    <col min="27" max="27" width="9.44140625" style="42" bestFit="1" customWidth="1"/>
    <col min="28" max="28" width="2.6640625" style="84" customWidth="1"/>
    <col min="29" max="29" width="34.5546875" style="42" bestFit="1" customWidth="1"/>
    <col min="30" max="30" width="10.6640625" style="63" bestFit="1" customWidth="1"/>
    <col min="31" max="31" width="10.44140625" style="42" bestFit="1" customWidth="1"/>
    <col min="32" max="32" width="2.6640625" style="84" customWidth="1"/>
    <col min="33" max="33" width="25.5546875" style="42" bestFit="1" customWidth="1"/>
    <col min="34" max="34" width="11" style="61" bestFit="1" customWidth="1"/>
    <col min="35" max="35" width="10.6640625" style="42" bestFit="1" customWidth="1"/>
    <col min="36" max="36" width="2.6640625" style="84" customWidth="1"/>
    <col min="37" max="37" width="40.6640625" style="42" bestFit="1" customWidth="1"/>
    <col min="38" max="38" width="11.88671875" style="61" bestFit="1" customWidth="1"/>
    <col min="39" max="39" width="10.44140625" style="42" bestFit="1" customWidth="1"/>
    <col min="40" max="40" width="2.6640625" style="84" customWidth="1"/>
    <col min="41" max="41" width="5" style="42" bestFit="1" customWidth="1"/>
    <col min="42" max="42" width="8.6640625" style="60" bestFit="1" customWidth="1"/>
    <col min="43" max="43" width="9.44140625" style="42" bestFit="1" customWidth="1"/>
    <col min="44" max="44" width="2.6640625" style="84" customWidth="1"/>
    <col min="45" max="45" width="28.88671875" style="42" customWidth="1"/>
    <col min="46" max="46" width="9.109375" style="63" bestFit="1" customWidth="1"/>
    <col min="47" max="47" width="11.5546875" style="42" bestFit="1" customWidth="1"/>
    <col min="48" max="48" width="2.6640625" style="84" customWidth="1"/>
    <col min="49" max="49" width="12.6640625" style="42" customWidth="1"/>
    <col min="50" max="50" width="8.6640625" style="62" bestFit="1" customWidth="1"/>
    <col min="51" max="51" width="9.6640625" style="42" bestFit="1" customWidth="1"/>
    <col min="52" max="16384" width="9.109375" style="42"/>
  </cols>
  <sheetData>
    <row r="1" spans="1:51" s="31" customFormat="1" ht="28.8" x14ac:dyDescent="0.3">
      <c r="A1" s="53" t="s">
        <v>43</v>
      </c>
      <c r="B1" s="55" t="s">
        <v>51</v>
      </c>
      <c r="C1" s="31" t="s">
        <v>39</v>
      </c>
      <c r="D1" s="83"/>
      <c r="E1" s="31" t="s">
        <v>9</v>
      </c>
      <c r="F1" s="55" t="s">
        <v>51</v>
      </c>
      <c r="G1" s="31" t="s">
        <v>39</v>
      </c>
      <c r="H1" s="83"/>
      <c r="I1" s="31" t="s">
        <v>44</v>
      </c>
      <c r="J1" s="49" t="s">
        <v>51</v>
      </c>
      <c r="K1" s="56" t="s">
        <v>39</v>
      </c>
      <c r="L1" s="83"/>
      <c r="M1" s="31" t="s">
        <v>110</v>
      </c>
      <c r="N1" s="55" t="s">
        <v>51</v>
      </c>
      <c r="O1" s="31" t="s">
        <v>39</v>
      </c>
      <c r="P1" s="83"/>
      <c r="Q1" s="31" t="s">
        <v>77</v>
      </c>
      <c r="R1" s="55" t="s">
        <v>51</v>
      </c>
      <c r="S1" s="31" t="s">
        <v>39</v>
      </c>
      <c r="T1" s="83"/>
      <c r="U1" s="31" t="s">
        <v>115</v>
      </c>
      <c r="V1" s="55" t="s">
        <v>51</v>
      </c>
      <c r="W1" s="31" t="s">
        <v>45</v>
      </c>
      <c r="X1" s="83"/>
      <c r="Y1" s="31" t="s">
        <v>16</v>
      </c>
      <c r="Z1" s="55" t="s">
        <v>51</v>
      </c>
      <c r="AA1" s="31" t="s">
        <v>45</v>
      </c>
      <c r="AB1" s="83"/>
      <c r="AC1" s="31" t="s">
        <v>2</v>
      </c>
      <c r="AD1" s="55" t="s">
        <v>51</v>
      </c>
      <c r="AE1" s="31" t="s">
        <v>45</v>
      </c>
      <c r="AF1" s="83"/>
      <c r="AG1" s="31" t="s">
        <v>116</v>
      </c>
      <c r="AH1" s="55" t="s">
        <v>51</v>
      </c>
      <c r="AI1" s="31" t="s">
        <v>45</v>
      </c>
      <c r="AJ1" s="83"/>
      <c r="AK1" s="31" t="s">
        <v>111</v>
      </c>
      <c r="AL1" s="55" t="s">
        <v>51</v>
      </c>
      <c r="AM1" s="31" t="s">
        <v>45</v>
      </c>
      <c r="AN1" s="83"/>
      <c r="AO1" s="57" t="s">
        <v>46</v>
      </c>
      <c r="AP1" s="55" t="s">
        <v>51</v>
      </c>
      <c r="AQ1" s="31" t="s">
        <v>39</v>
      </c>
      <c r="AR1" s="83"/>
      <c r="AS1" s="58" t="s">
        <v>13</v>
      </c>
      <c r="AT1" s="55" t="s">
        <v>51</v>
      </c>
      <c r="AU1" s="31" t="s">
        <v>39</v>
      </c>
      <c r="AV1" s="83"/>
      <c r="AW1" s="58" t="s">
        <v>5</v>
      </c>
      <c r="AX1" s="55" t="s">
        <v>51</v>
      </c>
      <c r="AY1" s="31" t="s">
        <v>39</v>
      </c>
    </row>
    <row r="2" spans="1:51" s="136" customFormat="1" ht="153" customHeight="1" x14ac:dyDescent="0.3">
      <c r="A2" s="134"/>
      <c r="B2" s="135"/>
      <c r="D2" s="137"/>
      <c r="F2" s="135"/>
      <c r="H2" s="137"/>
      <c r="J2" s="146"/>
      <c r="K2" s="138"/>
      <c r="L2" s="137"/>
      <c r="N2" s="135"/>
      <c r="P2" s="137"/>
      <c r="Q2" s="155" t="s">
        <v>432</v>
      </c>
      <c r="R2" s="155"/>
      <c r="S2" s="155"/>
      <c r="T2" s="137"/>
      <c r="U2" s="155" t="s">
        <v>275</v>
      </c>
      <c r="V2" s="155"/>
      <c r="W2" s="155"/>
      <c r="X2" s="137"/>
      <c r="Y2" s="155" t="s">
        <v>274</v>
      </c>
      <c r="Z2" s="155"/>
      <c r="AA2" s="155"/>
      <c r="AB2" s="137"/>
      <c r="AD2" s="135"/>
      <c r="AF2" s="137"/>
      <c r="AH2" s="135"/>
      <c r="AJ2" s="137"/>
      <c r="AL2" s="135"/>
      <c r="AN2" s="137"/>
      <c r="AO2" s="139"/>
      <c r="AP2" s="135"/>
      <c r="AR2" s="137"/>
      <c r="AS2" s="140"/>
      <c r="AT2" s="135"/>
      <c r="AV2" s="137"/>
      <c r="AW2" s="140"/>
      <c r="AX2" s="135"/>
    </row>
    <row r="3" spans="1:51" ht="24" x14ac:dyDescent="0.3">
      <c r="A3" s="42" t="s">
        <v>377</v>
      </c>
      <c r="B3" s="129">
        <v>37125</v>
      </c>
      <c r="C3" s="29">
        <v>44957</v>
      </c>
      <c r="E3" s="33" t="s">
        <v>142</v>
      </c>
      <c r="F3" s="129">
        <v>4500</v>
      </c>
      <c r="G3" s="29">
        <v>44974</v>
      </c>
      <c r="I3" s="33" t="s">
        <v>124</v>
      </c>
      <c r="J3" s="129">
        <v>50000</v>
      </c>
      <c r="K3" s="29">
        <v>44953</v>
      </c>
      <c r="L3" s="86"/>
      <c r="M3" s="33" t="s">
        <v>140</v>
      </c>
      <c r="N3" s="129">
        <v>80000</v>
      </c>
      <c r="O3" s="29">
        <v>44974</v>
      </c>
      <c r="P3" s="86"/>
      <c r="R3" s="142"/>
      <c r="S3" s="29"/>
      <c r="T3" s="86"/>
      <c r="U3" s="131" t="s">
        <v>138</v>
      </c>
      <c r="V3" s="133">
        <v>34.99</v>
      </c>
      <c r="W3" s="29">
        <v>44929</v>
      </c>
      <c r="X3" s="86"/>
      <c r="Y3" s="29"/>
      <c r="AA3" s="29"/>
      <c r="AB3" s="86"/>
      <c r="AC3" s="131" t="s">
        <v>139</v>
      </c>
      <c r="AD3" s="132">
        <v>16.989999999999998</v>
      </c>
      <c r="AE3" s="29">
        <v>44960</v>
      </c>
      <c r="AG3" s="29" t="s">
        <v>1073</v>
      </c>
      <c r="AH3" s="133">
        <v>10896.81</v>
      </c>
      <c r="AI3" s="29">
        <v>45281</v>
      </c>
      <c r="AJ3" s="86"/>
      <c r="AK3" s="29"/>
      <c r="AM3" s="29"/>
      <c r="AN3" s="86"/>
      <c r="AS3" s="131" t="s">
        <v>136</v>
      </c>
      <c r="AT3" s="132">
        <v>70.23</v>
      </c>
      <c r="AU3" s="29">
        <v>44929</v>
      </c>
      <c r="AW3" s="131" t="s">
        <v>656</v>
      </c>
      <c r="AX3" s="132">
        <v>9.8000000000000007</v>
      </c>
      <c r="AY3" s="29">
        <v>45071</v>
      </c>
    </row>
    <row r="4" spans="1:51" ht="24" x14ac:dyDescent="0.3">
      <c r="A4" s="42" t="s">
        <v>1027</v>
      </c>
      <c r="B4" s="142">
        <v>37125</v>
      </c>
      <c r="C4" s="29">
        <v>45138</v>
      </c>
      <c r="E4" s="42" t="s">
        <v>761</v>
      </c>
      <c r="F4" s="129">
        <v>4500</v>
      </c>
      <c r="G4" s="29">
        <v>45063</v>
      </c>
      <c r="I4" s="33" t="s">
        <v>132</v>
      </c>
      <c r="J4" s="129">
        <v>90000</v>
      </c>
      <c r="K4" s="29">
        <v>44953</v>
      </c>
      <c r="L4" s="86"/>
      <c r="P4" s="86"/>
      <c r="T4" s="86"/>
      <c r="U4" s="29"/>
      <c r="W4" s="29"/>
      <c r="X4" s="86"/>
      <c r="Y4" s="29"/>
      <c r="AA4" s="29"/>
      <c r="AB4" s="86"/>
      <c r="AC4" s="131" t="s">
        <v>543</v>
      </c>
      <c r="AD4" s="132">
        <v>1000</v>
      </c>
      <c r="AE4" s="29">
        <v>45036</v>
      </c>
      <c r="AG4" s="29"/>
      <c r="AI4" s="29"/>
      <c r="AJ4" s="86"/>
      <c r="AK4" s="29"/>
      <c r="AM4" s="29"/>
      <c r="AN4" s="86"/>
      <c r="AS4" s="131" t="s">
        <v>137</v>
      </c>
      <c r="AT4" s="132">
        <v>98.99</v>
      </c>
      <c r="AU4" s="29">
        <v>44929</v>
      </c>
      <c r="AW4" s="150" t="s">
        <v>1093</v>
      </c>
      <c r="AX4" s="151">
        <v>110.4</v>
      </c>
      <c r="AY4" s="29">
        <v>45233</v>
      </c>
    </row>
    <row r="5" spans="1:51" ht="24" x14ac:dyDescent="0.3">
      <c r="E5" t="s">
        <v>860</v>
      </c>
      <c r="F5" s="133">
        <v>4500</v>
      </c>
      <c r="G5" s="29">
        <v>45154</v>
      </c>
      <c r="I5" s="33" t="s">
        <v>129</v>
      </c>
      <c r="J5" s="129">
        <v>100000</v>
      </c>
      <c r="K5" s="29">
        <v>44953</v>
      </c>
      <c r="L5" s="86"/>
      <c r="P5" s="86"/>
      <c r="T5" s="86"/>
      <c r="U5" s="29"/>
      <c r="W5" s="29"/>
      <c r="X5" s="86"/>
      <c r="Y5" s="29"/>
      <c r="AA5" s="29"/>
      <c r="AB5" s="86"/>
      <c r="AG5" s="29"/>
      <c r="AI5" s="29"/>
      <c r="AJ5" s="86"/>
      <c r="AK5" s="29"/>
      <c r="AM5" s="29"/>
      <c r="AN5" s="86"/>
      <c r="AS5" s="131" t="s">
        <v>137</v>
      </c>
      <c r="AT5" s="132">
        <v>91.4</v>
      </c>
      <c r="AU5" s="29">
        <v>44960</v>
      </c>
    </row>
    <row r="6" spans="1:51" ht="24" x14ac:dyDescent="0.3">
      <c r="E6" s="42" t="s">
        <v>1028</v>
      </c>
      <c r="F6" s="133">
        <v>4500</v>
      </c>
      <c r="G6" s="29">
        <v>45248</v>
      </c>
      <c r="I6" s="33" t="s">
        <v>130</v>
      </c>
      <c r="J6" s="129">
        <v>115000</v>
      </c>
      <c r="K6" s="29">
        <v>44953</v>
      </c>
      <c r="L6" s="86"/>
      <c r="P6" s="86"/>
      <c r="T6" s="86"/>
      <c r="U6" s="29"/>
      <c r="W6" s="29"/>
      <c r="X6" s="86"/>
      <c r="Y6" s="29"/>
      <c r="AA6" s="29"/>
      <c r="AB6" s="86"/>
      <c r="AG6" s="29"/>
      <c r="AI6" s="29"/>
      <c r="AJ6" s="86"/>
      <c r="AK6" s="29"/>
      <c r="AM6" s="29"/>
      <c r="AN6" s="86"/>
      <c r="AS6" s="131" t="s">
        <v>137</v>
      </c>
      <c r="AT6" s="132">
        <v>12.59</v>
      </c>
      <c r="AU6" s="29">
        <v>44988</v>
      </c>
    </row>
    <row r="7" spans="1:51" ht="24" x14ac:dyDescent="0.3">
      <c r="I7" s="33" t="s">
        <v>131</v>
      </c>
      <c r="J7" s="129">
        <v>157500</v>
      </c>
      <c r="K7" s="29">
        <v>44953</v>
      </c>
      <c r="L7" s="86"/>
      <c r="P7" s="86"/>
      <c r="T7" s="86"/>
      <c r="U7" s="29"/>
      <c r="W7" s="29"/>
      <c r="X7" s="86"/>
      <c r="Y7" s="29"/>
      <c r="AA7" s="29"/>
      <c r="AB7" s="86"/>
      <c r="AG7" s="29"/>
      <c r="AI7" s="29"/>
      <c r="AJ7" s="86"/>
      <c r="AK7" s="29"/>
      <c r="AM7" s="29"/>
      <c r="AN7" s="86"/>
      <c r="AS7" s="131" t="s">
        <v>137</v>
      </c>
      <c r="AT7" s="132">
        <v>35.78</v>
      </c>
      <c r="AU7" s="29">
        <v>44988</v>
      </c>
    </row>
    <row r="8" spans="1:51" ht="24" x14ac:dyDescent="0.3">
      <c r="I8" s="42" t="s">
        <v>133</v>
      </c>
      <c r="J8" s="147">
        <v>756</v>
      </c>
      <c r="K8" s="29">
        <v>44953</v>
      </c>
      <c r="L8" s="86"/>
      <c r="P8" s="86"/>
      <c r="T8" s="86"/>
      <c r="U8" s="29"/>
      <c r="W8" s="29"/>
      <c r="X8" s="86"/>
      <c r="Y8" s="29"/>
      <c r="AA8" s="29"/>
      <c r="AB8" s="86"/>
      <c r="AG8" s="29"/>
      <c r="AI8" s="29"/>
      <c r="AJ8" s="86"/>
      <c r="AK8" s="29"/>
      <c r="AM8" s="29"/>
      <c r="AN8" s="86"/>
      <c r="AS8" s="131" t="s">
        <v>760</v>
      </c>
      <c r="AT8" s="132">
        <v>101.47</v>
      </c>
      <c r="AU8" s="29">
        <v>45049</v>
      </c>
    </row>
    <row r="9" spans="1:51" ht="24" x14ac:dyDescent="0.3">
      <c r="I9" s="42" t="s">
        <v>141</v>
      </c>
      <c r="J9" s="147">
        <v>50000</v>
      </c>
      <c r="K9" s="29">
        <v>44974</v>
      </c>
      <c r="L9" s="86"/>
      <c r="P9" s="86"/>
      <c r="T9" s="86"/>
      <c r="U9" s="29"/>
      <c r="W9" s="29"/>
      <c r="X9" s="86"/>
      <c r="Y9" s="29"/>
      <c r="AA9" s="29"/>
      <c r="AB9" s="86"/>
      <c r="AG9" s="29"/>
      <c r="AI9" s="29"/>
      <c r="AJ9" s="86"/>
      <c r="AK9" s="29"/>
      <c r="AM9" s="29"/>
      <c r="AN9" s="86"/>
      <c r="AS9" s="131" t="s">
        <v>856</v>
      </c>
      <c r="AT9" s="132">
        <v>140.77000000000001</v>
      </c>
      <c r="AU9" s="29">
        <v>45080</v>
      </c>
    </row>
    <row r="10" spans="1:51" ht="24" x14ac:dyDescent="0.3">
      <c r="I10" s="42" t="s">
        <v>276</v>
      </c>
      <c r="J10" s="147">
        <v>24000</v>
      </c>
      <c r="K10" s="29">
        <v>44974</v>
      </c>
      <c r="L10" s="86"/>
      <c r="P10" s="86"/>
      <c r="T10" s="86"/>
      <c r="U10" s="29"/>
      <c r="W10" s="29"/>
      <c r="X10" s="86"/>
      <c r="Y10" s="29"/>
      <c r="AA10" s="29"/>
      <c r="AB10" s="86"/>
      <c r="AG10" s="29"/>
      <c r="AI10" s="29"/>
      <c r="AJ10" s="86"/>
      <c r="AK10" s="29"/>
      <c r="AM10" s="29"/>
      <c r="AN10" s="86"/>
      <c r="AS10" s="131" t="s">
        <v>857</v>
      </c>
      <c r="AT10" s="132">
        <v>107.86</v>
      </c>
      <c r="AU10" s="29">
        <v>45107</v>
      </c>
    </row>
    <row r="11" spans="1:51" ht="24" x14ac:dyDescent="0.3">
      <c r="I11" s="33" t="s">
        <v>378</v>
      </c>
      <c r="J11" s="147">
        <v>508.2</v>
      </c>
      <c r="K11" s="29">
        <v>44974</v>
      </c>
      <c r="L11" s="86"/>
      <c r="P11" s="86"/>
      <c r="T11" s="86"/>
      <c r="U11" s="29"/>
      <c r="W11" s="29"/>
      <c r="X11" s="86"/>
      <c r="Y11" s="29"/>
      <c r="AA11" s="29"/>
      <c r="AB11" s="86"/>
      <c r="AG11" s="29"/>
      <c r="AI11" s="29"/>
      <c r="AJ11" s="86"/>
      <c r="AK11" s="29"/>
      <c r="AM11" s="29"/>
      <c r="AN11" s="86"/>
      <c r="AS11" s="131" t="s">
        <v>1090</v>
      </c>
      <c r="AT11" s="132">
        <v>130.41999999999999</v>
      </c>
      <c r="AU11" s="29">
        <v>45141</v>
      </c>
    </row>
    <row r="12" spans="1:51" x14ac:dyDescent="0.3">
      <c r="I12" s="42" t="s">
        <v>430</v>
      </c>
      <c r="J12" s="147">
        <v>424.2</v>
      </c>
      <c r="K12" s="29">
        <v>45000</v>
      </c>
      <c r="L12" s="86"/>
      <c r="P12" s="86"/>
      <c r="T12" s="86"/>
      <c r="U12" s="29"/>
      <c r="W12" s="29"/>
      <c r="X12" s="86"/>
      <c r="Y12" s="29"/>
      <c r="AA12" s="29"/>
      <c r="AB12" s="86"/>
      <c r="AG12" s="29"/>
      <c r="AI12" s="29"/>
      <c r="AJ12" s="86"/>
      <c r="AK12" s="29"/>
      <c r="AM12" s="29"/>
      <c r="AN12" s="86"/>
      <c r="AS12" s="131" t="s">
        <v>1089</v>
      </c>
      <c r="AT12" s="132">
        <v>159.25</v>
      </c>
      <c r="AU12" s="29">
        <v>45172</v>
      </c>
    </row>
    <row r="13" spans="1:51" x14ac:dyDescent="0.3">
      <c r="I13" t="s">
        <v>277</v>
      </c>
      <c r="J13" s="147">
        <v>80000</v>
      </c>
      <c r="K13" s="29">
        <v>45000</v>
      </c>
      <c r="L13" s="86"/>
      <c r="P13" s="86"/>
      <c r="T13" s="86"/>
      <c r="U13" s="29"/>
      <c r="W13" s="29"/>
      <c r="X13" s="86"/>
      <c r="Y13" s="29"/>
      <c r="AA13" s="29"/>
      <c r="AB13" s="86"/>
      <c r="AG13" s="29"/>
      <c r="AI13" s="29"/>
      <c r="AJ13" s="86"/>
      <c r="AK13" s="29"/>
      <c r="AM13" s="29"/>
      <c r="AN13" s="86"/>
      <c r="AS13" s="131" t="s">
        <v>1091</v>
      </c>
      <c r="AT13" s="132">
        <v>109.31</v>
      </c>
      <c r="AU13" s="29">
        <v>45202</v>
      </c>
    </row>
    <row r="14" spans="1:51" ht="24" x14ac:dyDescent="0.3">
      <c r="I14" s="42" t="s">
        <v>431</v>
      </c>
      <c r="J14" s="147">
        <v>530.25</v>
      </c>
      <c r="K14" s="29">
        <v>45023</v>
      </c>
      <c r="L14" s="86"/>
      <c r="P14" s="86"/>
      <c r="T14" s="86"/>
      <c r="U14" s="29"/>
      <c r="W14" s="29"/>
      <c r="X14" s="86"/>
      <c r="Y14" s="29"/>
      <c r="AA14" s="29"/>
      <c r="AB14" s="86"/>
      <c r="AG14" s="29"/>
      <c r="AI14" s="29"/>
      <c r="AJ14" s="86"/>
      <c r="AK14" s="29"/>
      <c r="AM14" s="29"/>
      <c r="AN14" s="86"/>
      <c r="AS14" s="131" t="s">
        <v>1026</v>
      </c>
      <c r="AT14" s="132">
        <v>294.8</v>
      </c>
      <c r="AU14" s="29">
        <v>45225</v>
      </c>
    </row>
    <row r="15" spans="1:51" ht="24" x14ac:dyDescent="0.3">
      <c r="I15" t="s">
        <v>379</v>
      </c>
      <c r="J15" s="147">
        <v>75000</v>
      </c>
      <c r="K15" s="29">
        <v>45023</v>
      </c>
      <c r="L15" s="86"/>
      <c r="P15" s="86"/>
      <c r="T15" s="86"/>
      <c r="U15" s="29"/>
      <c r="W15" s="29"/>
      <c r="X15" s="86"/>
      <c r="Y15" s="29"/>
      <c r="AA15" s="29"/>
      <c r="AB15" s="86"/>
      <c r="AG15" s="29"/>
      <c r="AI15" s="29"/>
      <c r="AJ15" s="86"/>
      <c r="AK15" s="29"/>
      <c r="AM15" s="29"/>
      <c r="AN15" s="86"/>
      <c r="AS15" s="131" t="s">
        <v>1092</v>
      </c>
      <c r="AT15" s="132">
        <v>48.66</v>
      </c>
      <c r="AU15" s="29">
        <v>45233</v>
      </c>
    </row>
    <row r="16" spans="1:51" ht="24" x14ac:dyDescent="0.3">
      <c r="I16" s="42" t="s">
        <v>544</v>
      </c>
      <c r="J16" s="147">
        <v>475.65</v>
      </c>
      <c r="K16" s="29">
        <v>45063</v>
      </c>
      <c r="L16" s="86"/>
      <c r="P16" s="86"/>
      <c r="T16" s="86"/>
      <c r="U16" s="29"/>
      <c r="W16" s="29"/>
      <c r="X16" s="86"/>
      <c r="Y16" s="29"/>
      <c r="AA16" s="29"/>
      <c r="AB16" s="86"/>
      <c r="AG16" s="29"/>
      <c r="AI16" s="29"/>
      <c r="AJ16" s="86"/>
      <c r="AK16" s="29"/>
      <c r="AM16" s="29"/>
      <c r="AN16" s="86"/>
      <c r="AS16" s="131" t="s">
        <v>1030</v>
      </c>
      <c r="AT16" s="132">
        <v>161.13</v>
      </c>
      <c r="AU16" s="29">
        <v>45244</v>
      </c>
    </row>
    <row r="17" spans="9:47" ht="24" x14ac:dyDescent="0.3">
      <c r="I17" s="33" t="s">
        <v>434</v>
      </c>
      <c r="J17" s="147">
        <v>80000</v>
      </c>
      <c r="K17" s="29">
        <v>45063</v>
      </c>
      <c r="L17" s="86"/>
      <c r="P17" s="86"/>
      <c r="T17" s="86"/>
      <c r="U17" s="29"/>
      <c r="W17" s="29"/>
      <c r="X17" s="86"/>
      <c r="Y17" s="29"/>
      <c r="AA17" s="29"/>
      <c r="AB17" s="86"/>
      <c r="AG17" s="29"/>
      <c r="AI17" s="29"/>
      <c r="AJ17" s="86"/>
      <c r="AK17" s="29"/>
      <c r="AM17" s="29"/>
      <c r="AN17" s="86"/>
      <c r="AS17" s="131" t="s">
        <v>1094</v>
      </c>
      <c r="AT17" s="132">
        <v>85.15</v>
      </c>
      <c r="AU17" s="29">
        <v>45281</v>
      </c>
    </row>
    <row r="18" spans="9:47" x14ac:dyDescent="0.3">
      <c r="I18" s="42" t="s">
        <v>545</v>
      </c>
      <c r="J18" s="147">
        <v>10000</v>
      </c>
      <c r="K18" s="29">
        <v>45063</v>
      </c>
      <c r="L18" s="86"/>
      <c r="P18" s="86"/>
      <c r="T18" s="86"/>
      <c r="U18" s="29"/>
      <c r="W18" s="29"/>
      <c r="X18" s="86"/>
      <c r="Y18" s="29"/>
      <c r="AA18" s="29"/>
      <c r="AB18" s="86"/>
      <c r="AG18" s="29"/>
      <c r="AI18" s="29"/>
      <c r="AJ18" s="86"/>
      <c r="AK18" s="29"/>
      <c r="AM18" s="29"/>
      <c r="AN18" s="86"/>
      <c r="AS18" s="131" t="s">
        <v>1095</v>
      </c>
      <c r="AT18" s="132">
        <v>37.99</v>
      </c>
      <c r="AU18" s="29">
        <v>45281</v>
      </c>
    </row>
    <row r="19" spans="9:47" x14ac:dyDescent="0.3">
      <c r="I19" s="42" t="s">
        <v>546</v>
      </c>
      <c r="J19" s="147">
        <v>10000</v>
      </c>
      <c r="K19" s="29">
        <v>45063</v>
      </c>
      <c r="L19" s="86"/>
      <c r="P19" s="86"/>
      <c r="T19" s="86"/>
      <c r="U19" s="29"/>
      <c r="W19" s="29"/>
      <c r="X19" s="86"/>
      <c r="Y19" s="29"/>
      <c r="AA19" s="29"/>
      <c r="AB19" s="86"/>
      <c r="AG19" s="29"/>
      <c r="AI19" s="29"/>
      <c r="AJ19" s="86"/>
      <c r="AK19" s="29"/>
      <c r="AM19" s="29"/>
      <c r="AN19" s="86"/>
      <c r="AS19" s="131"/>
    </row>
    <row r="20" spans="9:47" x14ac:dyDescent="0.3">
      <c r="I20" s="33" t="s">
        <v>547</v>
      </c>
      <c r="J20" s="147">
        <v>75000</v>
      </c>
      <c r="K20" s="29">
        <v>45071</v>
      </c>
      <c r="L20" s="86"/>
      <c r="P20" s="86"/>
      <c r="T20" s="86"/>
      <c r="U20" s="29"/>
      <c r="W20" s="29"/>
      <c r="X20" s="86"/>
      <c r="Y20" s="29"/>
      <c r="AA20" s="29"/>
      <c r="AB20" s="86"/>
      <c r="AG20" s="29"/>
      <c r="AI20" s="29"/>
      <c r="AJ20" s="86"/>
      <c r="AK20" s="29"/>
      <c r="AM20" s="29"/>
      <c r="AN20" s="86"/>
      <c r="AS20" t="s">
        <v>1097</v>
      </c>
      <c r="AT20" s="132">
        <v>381.36</v>
      </c>
      <c r="AU20" s="29">
        <v>45265</v>
      </c>
    </row>
    <row r="21" spans="9:47" x14ac:dyDescent="0.3">
      <c r="I21" s="42" t="s">
        <v>759</v>
      </c>
      <c r="J21" s="147">
        <v>4500</v>
      </c>
      <c r="K21" s="29">
        <v>45071</v>
      </c>
      <c r="L21" s="86"/>
      <c r="P21" s="86"/>
      <c r="T21" s="86"/>
      <c r="U21" s="29"/>
      <c r="W21" s="29"/>
      <c r="X21" s="86"/>
      <c r="Y21" s="29"/>
      <c r="AA21" s="29"/>
      <c r="AB21" s="86"/>
      <c r="AG21" s="29"/>
      <c r="AI21" s="29"/>
      <c r="AJ21" s="86"/>
      <c r="AK21" s="29"/>
      <c r="AM21" s="29"/>
      <c r="AN21" s="86"/>
      <c r="AS21" t="s">
        <v>1098</v>
      </c>
      <c r="AT21" s="132">
        <v>30.34</v>
      </c>
      <c r="AU21" s="29">
        <v>45265</v>
      </c>
    </row>
    <row r="22" spans="9:47" x14ac:dyDescent="0.3">
      <c r="I22" s="42" t="s">
        <v>657</v>
      </c>
      <c r="J22" s="147">
        <v>750.75</v>
      </c>
      <c r="K22" s="29">
        <v>45105</v>
      </c>
      <c r="L22" s="86"/>
      <c r="P22" s="86"/>
      <c r="T22" s="86"/>
      <c r="U22" s="29"/>
      <c r="W22" s="29"/>
      <c r="X22" s="86"/>
      <c r="Y22" s="29"/>
      <c r="AA22" s="29"/>
      <c r="AB22" s="86"/>
      <c r="AG22" s="29"/>
      <c r="AI22" s="29"/>
      <c r="AJ22" s="86"/>
      <c r="AK22" s="29"/>
      <c r="AM22" s="29"/>
      <c r="AN22" s="86"/>
      <c r="AS22" t="s">
        <v>1099</v>
      </c>
      <c r="AT22" s="132">
        <v>216.15</v>
      </c>
      <c r="AU22" s="29">
        <v>45265</v>
      </c>
    </row>
    <row r="23" spans="9:47" x14ac:dyDescent="0.3">
      <c r="I23" s="42" t="s">
        <v>658</v>
      </c>
      <c r="J23" s="147">
        <v>66000</v>
      </c>
      <c r="K23" s="29">
        <v>45105</v>
      </c>
      <c r="L23" s="86"/>
      <c r="P23" s="86"/>
      <c r="T23" s="86"/>
      <c r="U23" s="29"/>
      <c r="W23" s="29"/>
      <c r="X23" s="86"/>
      <c r="Y23" s="29"/>
      <c r="AA23" s="29"/>
      <c r="AB23" s="86"/>
      <c r="AG23" s="29"/>
      <c r="AI23" s="29"/>
      <c r="AJ23" s="86"/>
      <c r="AK23" s="29"/>
      <c r="AM23" s="29"/>
      <c r="AN23" s="86"/>
    </row>
    <row r="24" spans="9:47" x14ac:dyDescent="0.3">
      <c r="I24" s="42" t="s">
        <v>659</v>
      </c>
      <c r="J24" s="147">
        <v>70000</v>
      </c>
      <c r="K24" s="29">
        <v>45105</v>
      </c>
      <c r="L24" s="86"/>
      <c r="P24" s="86"/>
      <c r="T24" s="86"/>
      <c r="U24" s="29"/>
      <c r="W24" s="29"/>
      <c r="X24" s="86"/>
      <c r="Y24" s="29"/>
      <c r="AA24" s="29"/>
      <c r="AB24" s="86"/>
      <c r="AG24" s="29"/>
      <c r="AI24" s="29"/>
      <c r="AJ24" s="86"/>
      <c r="AK24" s="29"/>
      <c r="AM24" s="29"/>
      <c r="AN24" s="86"/>
    </row>
    <row r="25" spans="9:47" x14ac:dyDescent="0.3">
      <c r="I25" s="42" t="s">
        <v>858</v>
      </c>
      <c r="J25" s="147">
        <v>3750</v>
      </c>
      <c r="K25" s="29">
        <v>45105</v>
      </c>
      <c r="L25" s="86"/>
      <c r="P25" s="86"/>
      <c r="T25" s="86"/>
      <c r="U25" s="29"/>
      <c r="W25" s="29"/>
      <c r="X25" s="86"/>
      <c r="Y25" s="29"/>
      <c r="AA25" s="29"/>
      <c r="AB25" s="86"/>
      <c r="AG25" s="29"/>
      <c r="AI25" s="29"/>
      <c r="AJ25" s="86"/>
      <c r="AK25" s="29"/>
      <c r="AM25" s="29"/>
      <c r="AN25" s="86"/>
    </row>
    <row r="26" spans="9:47" x14ac:dyDescent="0.3">
      <c r="I26" s="42" t="s">
        <v>762</v>
      </c>
      <c r="J26" s="132">
        <v>676.2</v>
      </c>
      <c r="K26" s="29">
        <v>45135</v>
      </c>
      <c r="L26" s="86"/>
      <c r="P26" s="86"/>
      <c r="T26" s="86"/>
      <c r="U26" s="29"/>
      <c r="W26" s="29"/>
      <c r="X26" s="86"/>
      <c r="Y26" s="29"/>
      <c r="AA26" s="29"/>
      <c r="AB26" s="86"/>
      <c r="AG26" s="29"/>
      <c r="AI26" s="29"/>
      <c r="AJ26" s="86"/>
      <c r="AK26" s="29"/>
      <c r="AM26" s="29"/>
      <c r="AN26" s="86"/>
    </row>
    <row r="27" spans="9:47" x14ac:dyDescent="0.3">
      <c r="I27" s="42" t="s">
        <v>763</v>
      </c>
      <c r="J27" s="132">
        <v>60000</v>
      </c>
      <c r="K27" s="29">
        <v>45154</v>
      </c>
      <c r="L27" s="86"/>
      <c r="P27" s="86"/>
      <c r="T27" s="86"/>
      <c r="U27" s="29"/>
      <c r="W27" s="29"/>
      <c r="X27" s="86"/>
      <c r="Y27" s="29"/>
      <c r="AA27" s="29"/>
      <c r="AB27" s="86"/>
      <c r="AG27" s="29"/>
      <c r="AI27" s="29"/>
      <c r="AJ27" s="86"/>
      <c r="AK27" s="29"/>
      <c r="AM27" s="29"/>
      <c r="AN27" s="86"/>
    </row>
    <row r="28" spans="9:47" x14ac:dyDescent="0.3">
      <c r="I28" s="64" t="s">
        <v>859</v>
      </c>
      <c r="J28" s="132">
        <v>662.55</v>
      </c>
      <c r="K28" s="29">
        <v>45154</v>
      </c>
      <c r="L28" s="86"/>
      <c r="P28" s="86"/>
      <c r="T28" s="86"/>
      <c r="U28" s="29"/>
      <c r="W28" s="29"/>
      <c r="X28" s="86"/>
      <c r="Y28" s="29"/>
      <c r="AA28" s="29"/>
      <c r="AB28" s="86"/>
      <c r="AG28" s="29"/>
      <c r="AI28" s="29"/>
      <c r="AJ28" s="86"/>
      <c r="AK28" s="29"/>
      <c r="AM28" s="29"/>
      <c r="AN28" s="86"/>
    </row>
    <row r="29" spans="9:47" x14ac:dyDescent="0.3">
      <c r="I29" t="s">
        <v>862</v>
      </c>
      <c r="J29" s="132">
        <v>75.849999999999994</v>
      </c>
      <c r="K29" s="29">
        <v>45183</v>
      </c>
      <c r="L29" s="86"/>
      <c r="P29" s="86"/>
      <c r="T29" s="86"/>
      <c r="U29" s="29"/>
      <c r="W29" s="29"/>
      <c r="X29" s="86"/>
      <c r="Y29" s="29"/>
      <c r="AA29" s="29"/>
      <c r="AB29" s="86"/>
      <c r="AG29" s="29"/>
      <c r="AI29" s="29"/>
      <c r="AJ29" s="86"/>
      <c r="AK29" s="29"/>
      <c r="AM29" s="29"/>
      <c r="AN29" s="86"/>
    </row>
    <row r="30" spans="9:47" x14ac:dyDescent="0.3">
      <c r="I30" t="s">
        <v>863</v>
      </c>
      <c r="J30" s="132">
        <v>20000</v>
      </c>
      <c r="K30" s="29">
        <v>45183</v>
      </c>
      <c r="L30" s="86"/>
      <c r="P30" s="86"/>
      <c r="T30" s="86"/>
      <c r="U30" s="29"/>
      <c r="W30" s="29"/>
      <c r="X30" s="86"/>
      <c r="Y30" s="29"/>
      <c r="AA30" s="29"/>
      <c r="AB30" s="86"/>
      <c r="AG30" s="29"/>
      <c r="AI30" s="29"/>
      <c r="AJ30" s="86"/>
      <c r="AK30" s="29"/>
      <c r="AM30" s="29"/>
      <c r="AN30" s="86"/>
    </row>
    <row r="31" spans="9:47" x14ac:dyDescent="0.3">
      <c r="I31" s="33" t="s">
        <v>921</v>
      </c>
      <c r="J31" s="132">
        <v>534.45000000000005</v>
      </c>
      <c r="K31" s="29">
        <v>45195</v>
      </c>
      <c r="L31" s="86"/>
      <c r="P31" s="86"/>
      <c r="T31" s="86"/>
      <c r="U31" s="29"/>
      <c r="W31" s="29"/>
      <c r="X31" s="86"/>
      <c r="Y31" s="29"/>
      <c r="AA31" s="29"/>
      <c r="AB31" s="86"/>
      <c r="AG31" s="29"/>
      <c r="AI31" s="29"/>
      <c r="AJ31" s="86"/>
      <c r="AK31" s="29"/>
      <c r="AM31" s="29"/>
      <c r="AN31" s="86"/>
    </row>
    <row r="32" spans="9:47" x14ac:dyDescent="0.3">
      <c r="I32" t="s">
        <v>861</v>
      </c>
      <c r="J32" s="129">
        <v>220000</v>
      </c>
      <c r="K32" s="29">
        <v>45196</v>
      </c>
      <c r="L32" s="86"/>
      <c r="P32" s="86"/>
      <c r="T32" s="86"/>
      <c r="U32" s="29"/>
      <c r="W32" s="29"/>
      <c r="X32" s="86"/>
      <c r="Y32" s="29"/>
      <c r="AA32" s="29"/>
      <c r="AB32" s="86"/>
      <c r="AG32" s="29"/>
      <c r="AI32" s="29"/>
      <c r="AJ32" s="86"/>
      <c r="AK32" s="29"/>
      <c r="AM32" s="29"/>
      <c r="AN32" s="86"/>
    </row>
    <row r="33" spans="2:51" x14ac:dyDescent="0.3">
      <c r="I33" s="33" t="s">
        <v>991</v>
      </c>
      <c r="J33" s="132">
        <v>276.86</v>
      </c>
      <c r="K33" s="29">
        <v>45244</v>
      </c>
      <c r="L33" s="86"/>
      <c r="P33" s="86"/>
      <c r="T33" s="86"/>
      <c r="U33" s="29"/>
      <c r="W33" s="29"/>
      <c r="X33" s="86"/>
      <c r="Y33" s="29"/>
      <c r="AA33" s="29"/>
      <c r="AB33" s="86"/>
      <c r="AG33" s="29"/>
      <c r="AI33" s="29"/>
      <c r="AJ33" s="86"/>
      <c r="AK33" s="29"/>
      <c r="AM33" s="29"/>
      <c r="AN33" s="86"/>
    </row>
    <row r="34" spans="2:51" x14ac:dyDescent="0.3">
      <c r="I34" s="33" t="s">
        <v>1031</v>
      </c>
      <c r="J34" s="129">
        <v>21254.87</v>
      </c>
      <c r="K34" s="29">
        <v>45248</v>
      </c>
      <c r="L34" s="86"/>
      <c r="P34" s="86"/>
      <c r="T34" s="86"/>
      <c r="U34" s="29"/>
      <c r="W34" s="29"/>
      <c r="X34" s="86"/>
      <c r="Y34" s="29"/>
      <c r="AA34" s="29"/>
      <c r="AB34" s="86"/>
      <c r="AG34" s="29"/>
      <c r="AI34" s="29"/>
      <c r="AJ34" s="86"/>
      <c r="AK34" s="29"/>
      <c r="AM34" s="29"/>
      <c r="AN34" s="86"/>
    </row>
    <row r="35" spans="2:51" x14ac:dyDescent="0.3">
      <c r="I35" s="64" t="s">
        <v>1029</v>
      </c>
      <c r="J35" s="129">
        <v>249.61</v>
      </c>
      <c r="K35" s="29">
        <v>45281</v>
      </c>
      <c r="L35" s="86"/>
      <c r="P35" s="86"/>
      <c r="T35" s="86"/>
      <c r="U35" s="29"/>
      <c r="W35" s="29"/>
      <c r="X35" s="86"/>
      <c r="Y35" s="29"/>
      <c r="AA35" s="29"/>
      <c r="AB35" s="86"/>
      <c r="AG35" s="29"/>
      <c r="AI35" s="29"/>
      <c r="AJ35" s="86"/>
      <c r="AK35" s="29"/>
      <c r="AM35" s="29"/>
      <c r="AN35" s="86"/>
    </row>
    <row r="36" spans="2:51" x14ac:dyDescent="0.3">
      <c r="I36" s="33" t="s">
        <v>1096</v>
      </c>
      <c r="J36" s="129">
        <v>425.1</v>
      </c>
      <c r="K36" s="29">
        <v>45281</v>
      </c>
      <c r="L36" s="86"/>
      <c r="P36" s="86"/>
      <c r="T36" s="86"/>
      <c r="U36" s="29"/>
      <c r="W36" s="29"/>
      <c r="X36" s="86"/>
      <c r="Y36" s="29"/>
      <c r="AA36" s="29"/>
      <c r="AB36" s="86"/>
      <c r="AG36" s="29"/>
      <c r="AI36" s="29"/>
      <c r="AJ36" s="86"/>
      <c r="AK36" s="29"/>
      <c r="AM36" s="29"/>
      <c r="AN36" s="86"/>
    </row>
    <row r="37" spans="2:51" x14ac:dyDescent="0.3">
      <c r="I37" s="33"/>
      <c r="J37" s="43"/>
      <c r="L37" s="86"/>
      <c r="P37" s="86"/>
      <c r="T37" s="86"/>
      <c r="U37" s="29"/>
      <c r="W37" s="29"/>
      <c r="X37" s="86"/>
      <c r="Y37" s="29"/>
      <c r="AA37" s="29"/>
      <c r="AB37" s="86"/>
      <c r="AG37" s="29"/>
      <c r="AI37" s="29"/>
      <c r="AJ37" s="86"/>
      <c r="AK37" s="29"/>
      <c r="AM37" s="29"/>
      <c r="AN37" s="86"/>
    </row>
    <row r="38" spans="2:51" x14ac:dyDescent="0.3">
      <c r="I38" s="33"/>
      <c r="J38" s="43"/>
      <c r="L38" s="86"/>
      <c r="P38" s="86"/>
      <c r="T38" s="86"/>
      <c r="U38" s="29"/>
      <c r="W38" s="29"/>
      <c r="X38" s="86"/>
      <c r="Y38" s="29"/>
      <c r="AA38" s="29"/>
      <c r="AB38" s="86"/>
      <c r="AG38" s="29"/>
      <c r="AI38" s="29"/>
      <c r="AJ38" s="86"/>
      <c r="AK38" s="29"/>
      <c r="AM38" s="29"/>
      <c r="AN38" s="86"/>
    </row>
    <row r="39" spans="2:51" x14ac:dyDescent="0.3">
      <c r="I39" s="33"/>
      <c r="J39" s="43"/>
      <c r="L39" s="86"/>
      <c r="P39" s="86"/>
      <c r="T39" s="86"/>
      <c r="U39" s="29"/>
      <c r="W39" s="29"/>
      <c r="X39" s="86"/>
      <c r="Y39" s="29"/>
      <c r="AA39" s="29"/>
      <c r="AB39" s="86"/>
      <c r="AG39" s="29"/>
      <c r="AI39" s="29"/>
      <c r="AJ39" s="86"/>
      <c r="AK39" s="29"/>
      <c r="AM39" s="29"/>
      <c r="AN39" s="86"/>
    </row>
    <row r="40" spans="2:51" x14ac:dyDescent="0.3">
      <c r="I40" s="33"/>
      <c r="J40" s="43"/>
      <c r="L40" s="86"/>
      <c r="P40" s="86"/>
      <c r="T40" s="86"/>
      <c r="U40" s="29"/>
      <c r="W40" s="29"/>
      <c r="X40" s="86"/>
      <c r="Y40" s="29"/>
      <c r="AA40" s="29"/>
      <c r="AB40" s="86"/>
      <c r="AG40" s="29"/>
      <c r="AI40" s="29"/>
      <c r="AJ40" s="86"/>
      <c r="AK40" s="29"/>
      <c r="AM40" s="29"/>
      <c r="AN40" s="86"/>
    </row>
    <row r="41" spans="2:51" x14ac:dyDescent="0.3">
      <c r="I41" s="33"/>
      <c r="J41" s="43"/>
      <c r="L41" s="86"/>
      <c r="P41" s="86"/>
      <c r="T41" s="86"/>
      <c r="U41" s="29"/>
      <c r="W41" s="29"/>
      <c r="X41" s="86"/>
      <c r="Y41" s="29"/>
      <c r="AA41" s="29"/>
      <c r="AB41" s="86"/>
      <c r="AG41" s="29"/>
      <c r="AI41" s="29"/>
      <c r="AJ41" s="86"/>
      <c r="AK41" s="29"/>
      <c r="AM41" s="29"/>
      <c r="AN41" s="86"/>
    </row>
    <row r="42" spans="2:51" x14ac:dyDescent="0.3">
      <c r="I42" s="33"/>
      <c r="J42" s="43"/>
      <c r="L42" s="86"/>
      <c r="P42" s="86"/>
      <c r="T42" s="86"/>
      <c r="U42" s="29"/>
      <c r="W42" s="29"/>
      <c r="X42" s="86"/>
      <c r="Y42" s="29"/>
      <c r="AA42" s="29"/>
      <c r="AB42" s="86"/>
      <c r="AG42" s="29"/>
      <c r="AI42" s="29"/>
      <c r="AJ42" s="86"/>
      <c r="AK42" s="29"/>
      <c r="AM42" s="29"/>
      <c r="AN42" s="86"/>
    </row>
    <row r="43" spans="2:51" x14ac:dyDescent="0.3">
      <c r="I43" s="42"/>
      <c r="J43" s="148"/>
      <c r="L43" s="86"/>
      <c r="P43" s="86"/>
      <c r="T43" s="86"/>
      <c r="U43" s="29"/>
      <c r="W43" s="29"/>
      <c r="X43" s="86"/>
      <c r="Y43" s="29"/>
      <c r="AA43" s="29"/>
      <c r="AB43" s="86"/>
      <c r="AG43" s="29"/>
      <c r="AI43" s="29"/>
      <c r="AJ43" s="86"/>
      <c r="AK43" s="29"/>
      <c r="AM43" s="29"/>
      <c r="AN43" s="86"/>
    </row>
    <row r="44" spans="2:51" x14ac:dyDescent="0.3">
      <c r="I44" s="42"/>
      <c r="J44" s="148"/>
      <c r="L44" s="86"/>
      <c r="P44" s="86"/>
      <c r="T44" s="86"/>
      <c r="U44" s="29"/>
      <c r="W44" s="29"/>
      <c r="X44" s="86"/>
      <c r="Y44" s="29"/>
      <c r="AA44" s="29"/>
      <c r="AB44" s="86"/>
      <c r="AG44" s="29"/>
      <c r="AI44" s="29"/>
      <c r="AJ44" s="86"/>
      <c r="AK44" s="29"/>
      <c r="AM44" s="29"/>
      <c r="AN44" s="86"/>
    </row>
    <row r="45" spans="2:51" s="61" customFormat="1" x14ac:dyDescent="0.3">
      <c r="B45" s="60">
        <f>SUM(B3:B44)</f>
        <v>74250</v>
      </c>
      <c r="D45" s="85"/>
      <c r="F45" s="59">
        <f>SUM(F3:F44)</f>
        <v>18000</v>
      </c>
      <c r="H45" s="85"/>
      <c r="I45" s="64"/>
      <c r="J45" s="63">
        <f>SUM(J3:J44)</f>
        <v>1388350.5400000003</v>
      </c>
      <c r="K45" s="29"/>
      <c r="L45" s="85"/>
      <c r="N45" s="60">
        <f>SUM(N3:N44)</f>
        <v>80000</v>
      </c>
      <c r="P45" s="85"/>
      <c r="R45" s="60">
        <f>SUM(R3:R44)</f>
        <v>0</v>
      </c>
      <c r="T45" s="85"/>
      <c r="V45" s="59">
        <f>SUM(V3:V44)</f>
        <v>34.99</v>
      </c>
      <c r="X45" s="85"/>
      <c r="Z45" s="66">
        <f>SUM(Z3:Z44)</f>
        <v>0</v>
      </c>
      <c r="AB45" s="85"/>
      <c r="AC45" s="65" t="s">
        <v>47</v>
      </c>
      <c r="AD45" s="63">
        <f>SUM(AD3:AD44)</f>
        <v>1016.99</v>
      </c>
      <c r="AF45" s="85"/>
      <c r="AG45" s="29"/>
      <c r="AH45" s="61">
        <f>SUM(AH3:AH44)</f>
        <v>10896.81</v>
      </c>
      <c r="AI45" s="29"/>
      <c r="AJ45" s="85"/>
      <c r="AK45" s="29"/>
      <c r="AL45" s="61">
        <f>SUM(AL3:AL44)</f>
        <v>0</v>
      </c>
      <c r="AM45" s="29"/>
      <c r="AN45" s="85"/>
      <c r="AP45" s="60">
        <f>SUM(AP3:AP44)</f>
        <v>0</v>
      </c>
      <c r="AR45" s="85"/>
      <c r="AT45" s="63">
        <f>SUM(AT3:AT44)</f>
        <v>2313.65</v>
      </c>
      <c r="AV45" s="85"/>
      <c r="AW45" s="42"/>
      <c r="AX45" s="62">
        <f>SUM(AX3:AX44)</f>
        <v>120.2</v>
      </c>
      <c r="AY45" s="42"/>
    </row>
    <row r="46" spans="2:51" x14ac:dyDescent="0.3">
      <c r="L46" s="86"/>
      <c r="P46" s="86"/>
      <c r="T46" s="86"/>
      <c r="U46" s="29"/>
      <c r="W46" s="29"/>
      <c r="X46" s="86"/>
      <c r="Y46" s="29"/>
      <c r="AA46" s="29"/>
      <c r="AB46" s="86"/>
      <c r="AG46" s="61"/>
      <c r="AI46" s="61"/>
      <c r="AJ46" s="86"/>
      <c r="AK46" s="61"/>
      <c r="AM46" s="61"/>
      <c r="AN46" s="86"/>
    </row>
    <row r="47" spans="2:51" x14ac:dyDescent="0.3">
      <c r="L47" s="86"/>
      <c r="P47" s="86"/>
      <c r="T47" s="86"/>
      <c r="U47" s="29"/>
      <c r="W47" s="29"/>
      <c r="X47" s="86"/>
      <c r="Y47" s="29"/>
      <c r="AA47" s="29"/>
      <c r="AB47" s="86"/>
      <c r="AG47" s="29"/>
      <c r="AI47" s="29"/>
      <c r="AJ47" s="86"/>
      <c r="AK47" s="29"/>
      <c r="AM47" s="29"/>
      <c r="AN47" s="86"/>
    </row>
    <row r="48" spans="2:51" x14ac:dyDescent="0.3">
      <c r="I48" s="42"/>
      <c r="L48" s="86"/>
      <c r="P48" s="86"/>
      <c r="T48" s="86"/>
      <c r="U48" s="29"/>
      <c r="W48" s="29"/>
      <c r="X48" s="86"/>
      <c r="Y48" s="29"/>
      <c r="AA48" s="29"/>
      <c r="AB48" s="86"/>
      <c r="AG48" s="29"/>
      <c r="AI48" s="29"/>
      <c r="AJ48" s="86"/>
      <c r="AK48" s="29"/>
      <c r="AM48" s="29"/>
      <c r="AN48" s="86"/>
    </row>
    <row r="49" spans="9:39" x14ac:dyDescent="0.3">
      <c r="I49" s="42"/>
      <c r="AG49" s="29"/>
      <c r="AI49" s="29"/>
      <c r="AK49" s="29"/>
      <c r="AM49" s="29"/>
    </row>
    <row r="50" spans="9:39" x14ac:dyDescent="0.3">
      <c r="I50" s="42"/>
    </row>
  </sheetData>
  <sortState xmlns:xlrd2="http://schemas.microsoft.com/office/spreadsheetml/2017/richdata2" ref="I3:K37">
    <sortCondition ref="K3:K37"/>
  </sortState>
  <mergeCells count="3">
    <mergeCell ref="U2:W2"/>
    <mergeCell ref="Y2:AA2"/>
    <mergeCell ref="Q2:S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7"/>
  <sheetViews>
    <sheetView workbookViewId="0">
      <selection activeCell="D18" activeCellId="2" sqref="N18 I18 D18"/>
    </sheetView>
  </sheetViews>
  <sheetFormatPr defaultColWidth="9.109375" defaultRowHeight="14.4" x14ac:dyDescent="0.3"/>
  <cols>
    <col min="1" max="1" width="41.88671875" style="42" customWidth="1"/>
    <col min="2" max="2" width="15" style="43" bestFit="1" customWidth="1"/>
    <col min="3" max="3" width="12.109375" style="43" bestFit="1" customWidth="1"/>
    <col min="4" max="4" width="18.109375" style="43" customWidth="1"/>
    <col min="5" max="5" width="14.88671875" style="43" customWidth="1"/>
    <col min="6" max="6" width="5.44140625" style="43" bestFit="1" customWidth="1"/>
    <col min="7" max="7" width="15.109375" style="43" bestFit="1" customWidth="1"/>
    <col min="8" max="8" width="9.109375" style="33" bestFit="1" customWidth="1"/>
    <col min="9" max="9" width="17.33203125" style="43" bestFit="1" customWidth="1"/>
    <col min="10" max="10" width="14.88671875" style="33" customWidth="1"/>
    <col min="11" max="11" width="5.33203125" style="33" customWidth="1"/>
    <col min="12" max="12" width="15.109375" style="43" customWidth="1"/>
    <col min="13" max="13" width="9.109375" style="33" bestFit="1" customWidth="1"/>
    <col min="14" max="14" width="17.33203125" style="43" bestFit="1" customWidth="1"/>
    <col min="15" max="15" width="14.88671875" style="33" customWidth="1"/>
    <col min="16" max="16" width="5.33203125" style="33" customWidth="1"/>
    <col min="17" max="17" width="14.33203125" style="43" bestFit="1" customWidth="1"/>
    <col min="18" max="18" width="15.33203125" style="46" bestFit="1" customWidth="1"/>
    <col min="19" max="16384" width="9.109375" style="33"/>
  </cols>
  <sheetData>
    <row r="1" spans="1:19" x14ac:dyDescent="0.3">
      <c r="A1" s="1" t="s">
        <v>12</v>
      </c>
      <c r="B1" s="123" t="s">
        <v>33</v>
      </c>
      <c r="C1" s="34" t="s">
        <v>36</v>
      </c>
      <c r="D1" s="124" t="s">
        <v>37</v>
      </c>
      <c r="E1" s="35" t="s">
        <v>38</v>
      </c>
      <c r="F1" s="36"/>
      <c r="G1" s="49" t="s">
        <v>35</v>
      </c>
      <c r="H1" s="34" t="s">
        <v>36</v>
      </c>
      <c r="I1" s="124" t="s">
        <v>37</v>
      </c>
      <c r="J1" s="35" t="s">
        <v>38</v>
      </c>
      <c r="K1" s="35"/>
      <c r="L1" s="49" t="s">
        <v>113</v>
      </c>
      <c r="M1" s="34" t="s">
        <v>36</v>
      </c>
      <c r="N1" s="124" t="s">
        <v>37</v>
      </c>
      <c r="O1" s="35" t="s">
        <v>38</v>
      </c>
      <c r="P1" s="35"/>
      <c r="Q1" s="46" t="s">
        <v>34</v>
      </c>
      <c r="R1" s="46" t="s">
        <v>42</v>
      </c>
    </row>
    <row r="2" spans="1:19" x14ac:dyDescent="0.3">
      <c r="A2" s="37" t="s">
        <v>18</v>
      </c>
      <c r="B2" s="43">
        <v>29991</v>
      </c>
      <c r="C2" s="33">
        <v>498121</v>
      </c>
      <c r="D2" s="129">
        <v>29991</v>
      </c>
      <c r="E2" s="21">
        <v>44956</v>
      </c>
      <c r="F2" s="38"/>
      <c r="G2" s="43">
        <v>6953</v>
      </c>
      <c r="H2" s="33">
        <v>498121</v>
      </c>
      <c r="I2" s="128">
        <v>6953</v>
      </c>
      <c r="J2" s="21">
        <v>44956</v>
      </c>
      <c r="K2" s="21"/>
      <c r="L2" s="43">
        <v>1743</v>
      </c>
      <c r="M2" s="33">
        <v>498121</v>
      </c>
      <c r="N2" s="128">
        <v>1743</v>
      </c>
      <c r="O2" s="21">
        <v>44956</v>
      </c>
      <c r="P2" s="21"/>
      <c r="Q2" s="43">
        <f>SUM(D2+I2+N2)</f>
        <v>38687</v>
      </c>
      <c r="R2" s="46">
        <f>SUM(D2,N2,I2)</f>
        <v>38687</v>
      </c>
    </row>
    <row r="3" spans="1:19" x14ac:dyDescent="0.3">
      <c r="A3" s="3" t="s">
        <v>19</v>
      </c>
      <c r="B3" s="43">
        <f>B47</f>
        <v>138004</v>
      </c>
      <c r="C3" s="40" t="s">
        <v>128</v>
      </c>
      <c r="D3" s="130" t="s">
        <v>128</v>
      </c>
      <c r="E3" s="40" t="s">
        <v>128</v>
      </c>
      <c r="F3" s="38"/>
      <c r="G3" s="43">
        <v>6953</v>
      </c>
      <c r="H3" s="40">
        <v>498160</v>
      </c>
      <c r="I3" s="128">
        <v>6953</v>
      </c>
      <c r="J3" s="21">
        <v>44956</v>
      </c>
      <c r="K3" s="21"/>
      <c r="L3" s="43">
        <v>7705</v>
      </c>
      <c r="M3" s="40">
        <v>498160</v>
      </c>
      <c r="N3" s="128">
        <v>7705</v>
      </c>
      <c r="O3" s="21">
        <v>44956</v>
      </c>
      <c r="P3" s="21"/>
      <c r="Q3" s="43">
        <f>SUM(D47+I3+N3)</f>
        <v>152662</v>
      </c>
      <c r="R3" s="46">
        <f>SUM(D47,N3,I3)</f>
        <v>152662</v>
      </c>
    </row>
    <row r="4" spans="1:19" x14ac:dyDescent="0.3">
      <c r="A4" s="37" t="s">
        <v>20</v>
      </c>
      <c r="B4" s="43">
        <v>129774</v>
      </c>
      <c r="C4" s="33">
        <v>498122</v>
      </c>
      <c r="D4" s="129">
        <v>129774</v>
      </c>
      <c r="E4" s="21">
        <v>44956</v>
      </c>
      <c r="F4" s="38"/>
      <c r="G4" s="43">
        <v>6953</v>
      </c>
      <c r="H4" s="33">
        <v>498122</v>
      </c>
      <c r="I4" s="128">
        <v>6953</v>
      </c>
      <c r="J4" s="21">
        <v>44956</v>
      </c>
      <c r="K4" s="21"/>
      <c r="L4" s="43">
        <v>7355</v>
      </c>
      <c r="M4" s="33">
        <v>498122</v>
      </c>
      <c r="N4" s="128">
        <v>7355</v>
      </c>
      <c r="O4" s="21">
        <v>44956</v>
      </c>
      <c r="P4" s="21"/>
      <c r="Q4" s="43">
        <f t="shared" ref="Q4:Q17" si="0">SUM(D4+I4+N4)</f>
        <v>144082</v>
      </c>
      <c r="R4" s="46">
        <f t="shared" ref="R4:R17" si="1">SUM(D4,N4,I4)</f>
        <v>144082</v>
      </c>
    </row>
    <row r="5" spans="1:19" x14ac:dyDescent="0.3">
      <c r="A5" s="3" t="s">
        <v>21</v>
      </c>
      <c r="B5" s="43">
        <v>31954</v>
      </c>
      <c r="C5" s="33">
        <v>498123</v>
      </c>
      <c r="D5" s="129">
        <v>31954</v>
      </c>
      <c r="E5" s="21">
        <v>44956</v>
      </c>
      <c r="F5" s="38"/>
      <c r="G5" s="43">
        <v>6953</v>
      </c>
      <c r="H5" s="33">
        <v>498123</v>
      </c>
      <c r="I5" s="128">
        <v>6953</v>
      </c>
      <c r="J5" s="21">
        <v>44956</v>
      </c>
      <c r="K5" s="21"/>
      <c r="L5" s="43">
        <v>1830</v>
      </c>
      <c r="M5" s="33">
        <v>498123</v>
      </c>
      <c r="N5" s="128">
        <v>1830</v>
      </c>
      <c r="O5" s="21">
        <v>44956</v>
      </c>
      <c r="P5" s="21"/>
      <c r="Q5" s="43">
        <f t="shared" si="0"/>
        <v>40737</v>
      </c>
      <c r="R5" s="46">
        <f t="shared" si="1"/>
        <v>40737</v>
      </c>
    </row>
    <row r="6" spans="1:19" x14ac:dyDescent="0.3">
      <c r="A6" s="3" t="s">
        <v>22</v>
      </c>
      <c r="B6" s="43">
        <v>55278</v>
      </c>
      <c r="C6" s="33">
        <v>498124</v>
      </c>
      <c r="D6" s="129">
        <v>55278</v>
      </c>
      <c r="E6" s="21">
        <v>44956</v>
      </c>
      <c r="F6" s="38"/>
      <c r="G6" s="43">
        <v>6953</v>
      </c>
      <c r="H6" s="33">
        <v>498124</v>
      </c>
      <c r="I6" s="128">
        <v>6953</v>
      </c>
      <c r="J6" s="21">
        <v>44956</v>
      </c>
      <c r="K6" s="21"/>
      <c r="L6" s="43">
        <v>3173</v>
      </c>
      <c r="M6" s="33">
        <v>498124</v>
      </c>
      <c r="N6" s="128">
        <v>3173</v>
      </c>
      <c r="O6" s="21">
        <v>44956</v>
      </c>
      <c r="P6" s="21"/>
      <c r="Q6" s="43">
        <f t="shared" si="0"/>
        <v>65404</v>
      </c>
      <c r="R6" s="46">
        <f t="shared" si="1"/>
        <v>65404</v>
      </c>
    </row>
    <row r="7" spans="1:19" x14ac:dyDescent="0.3">
      <c r="A7" s="3" t="s">
        <v>23</v>
      </c>
      <c r="B7" s="43">
        <v>21958</v>
      </c>
      <c r="C7" s="33">
        <v>498125</v>
      </c>
      <c r="D7" s="129">
        <v>21958</v>
      </c>
      <c r="E7" s="21">
        <v>44956</v>
      </c>
      <c r="F7" s="38"/>
      <c r="G7" s="43">
        <v>6953</v>
      </c>
      <c r="H7" s="33">
        <v>498125</v>
      </c>
      <c r="I7" s="128">
        <v>6953</v>
      </c>
      <c r="J7" s="21">
        <v>44956</v>
      </c>
      <c r="K7" s="21"/>
      <c r="L7" s="43">
        <v>1276</v>
      </c>
      <c r="M7" s="33">
        <v>498125</v>
      </c>
      <c r="N7" s="128">
        <v>1276</v>
      </c>
      <c r="O7" s="21">
        <v>44956</v>
      </c>
      <c r="P7" s="21"/>
      <c r="Q7" s="43">
        <f t="shared" si="0"/>
        <v>30187</v>
      </c>
      <c r="R7" s="46">
        <f t="shared" si="1"/>
        <v>30187</v>
      </c>
    </row>
    <row r="8" spans="1:19" x14ac:dyDescent="0.3">
      <c r="A8" s="3" t="s">
        <v>24</v>
      </c>
      <c r="B8" s="43">
        <v>154347</v>
      </c>
      <c r="C8" s="33">
        <v>498126</v>
      </c>
      <c r="D8" s="129">
        <v>154347</v>
      </c>
      <c r="E8" s="21">
        <v>44956</v>
      </c>
      <c r="F8" s="38"/>
      <c r="G8" s="43">
        <v>6953</v>
      </c>
      <c r="H8" s="33">
        <v>498126</v>
      </c>
      <c r="I8" s="128">
        <v>6953</v>
      </c>
      <c r="J8" s="21">
        <v>44956</v>
      </c>
      <c r="K8" s="21"/>
      <c r="L8" s="43">
        <v>8834</v>
      </c>
      <c r="M8" s="33">
        <v>498126</v>
      </c>
      <c r="N8" s="128">
        <v>8834</v>
      </c>
      <c r="O8" s="21">
        <v>44956</v>
      </c>
      <c r="P8" s="21"/>
      <c r="Q8" s="43">
        <f t="shared" si="0"/>
        <v>170134</v>
      </c>
      <c r="R8" s="46">
        <f t="shared" si="1"/>
        <v>170134</v>
      </c>
    </row>
    <row r="9" spans="1:19" x14ac:dyDescent="0.3">
      <c r="A9" s="37" t="s">
        <v>40</v>
      </c>
      <c r="B9" s="43">
        <v>103085</v>
      </c>
      <c r="C9" s="33">
        <v>498127</v>
      </c>
      <c r="D9" s="129">
        <v>103085</v>
      </c>
      <c r="E9" s="21">
        <v>44956</v>
      </c>
      <c r="F9" s="38"/>
      <c r="G9" s="43">
        <v>6953</v>
      </c>
      <c r="H9" s="33">
        <v>498127</v>
      </c>
      <c r="I9" s="128">
        <v>6953</v>
      </c>
      <c r="J9" s="21">
        <v>44956</v>
      </c>
      <c r="K9" s="21"/>
      <c r="L9" s="43">
        <v>5874</v>
      </c>
      <c r="M9" s="33">
        <v>498127</v>
      </c>
      <c r="N9" s="128">
        <v>5874</v>
      </c>
      <c r="O9" s="21">
        <v>44956</v>
      </c>
      <c r="P9" s="21"/>
      <c r="Q9" s="43">
        <f t="shared" si="0"/>
        <v>115912</v>
      </c>
      <c r="R9" s="46">
        <f t="shared" si="1"/>
        <v>115912</v>
      </c>
    </row>
    <row r="10" spans="1:19" ht="28.8" x14ac:dyDescent="0.3">
      <c r="A10" s="3" t="s">
        <v>25</v>
      </c>
      <c r="B10" s="43">
        <v>97534</v>
      </c>
      <c r="C10" s="33">
        <v>498128</v>
      </c>
      <c r="D10" s="129">
        <v>97534</v>
      </c>
      <c r="E10" s="21">
        <v>44956</v>
      </c>
      <c r="F10" s="38"/>
      <c r="G10" s="43">
        <v>6953</v>
      </c>
      <c r="H10" s="33">
        <v>498128</v>
      </c>
      <c r="I10" s="128">
        <v>6953</v>
      </c>
      <c r="J10" s="21">
        <v>44956</v>
      </c>
      <c r="K10" s="21"/>
      <c r="L10" s="43">
        <v>5557</v>
      </c>
      <c r="M10" s="33">
        <v>498128</v>
      </c>
      <c r="N10" s="128">
        <v>5557</v>
      </c>
      <c r="O10" s="21">
        <v>44956</v>
      </c>
      <c r="P10" s="21"/>
      <c r="Q10" s="43">
        <f t="shared" si="0"/>
        <v>110044</v>
      </c>
      <c r="R10" s="46">
        <f t="shared" si="1"/>
        <v>110044</v>
      </c>
    </row>
    <row r="11" spans="1:19" x14ac:dyDescent="0.3">
      <c r="A11" s="3" t="s">
        <v>26</v>
      </c>
      <c r="B11" s="43">
        <v>47007</v>
      </c>
      <c r="C11" s="33">
        <v>498129</v>
      </c>
      <c r="D11" s="129">
        <v>47007</v>
      </c>
      <c r="E11" s="21">
        <v>44956</v>
      </c>
      <c r="F11" s="38"/>
      <c r="G11" s="43">
        <v>6953</v>
      </c>
      <c r="H11" s="33">
        <v>498129</v>
      </c>
      <c r="I11" s="128">
        <v>6953</v>
      </c>
      <c r="J11" s="21">
        <v>44956</v>
      </c>
      <c r="K11" s="21"/>
      <c r="L11" s="43">
        <v>2686</v>
      </c>
      <c r="M11" s="33">
        <v>498129</v>
      </c>
      <c r="N11" s="128">
        <v>2686</v>
      </c>
      <c r="O11" s="21">
        <v>44956</v>
      </c>
      <c r="P11" s="21"/>
      <c r="Q11" s="43">
        <f t="shared" si="0"/>
        <v>56646</v>
      </c>
      <c r="R11" s="46">
        <f t="shared" si="1"/>
        <v>56646</v>
      </c>
      <c r="S11" s="41"/>
    </row>
    <row r="12" spans="1:19" x14ac:dyDescent="0.3">
      <c r="A12" s="3" t="s">
        <v>27</v>
      </c>
      <c r="B12" s="43">
        <v>52910</v>
      </c>
      <c r="C12" s="33">
        <v>498130</v>
      </c>
      <c r="D12" s="129">
        <v>52910</v>
      </c>
      <c r="E12" s="21">
        <v>44956</v>
      </c>
      <c r="F12" s="38"/>
      <c r="G12" s="43">
        <v>6953</v>
      </c>
      <c r="H12" s="33">
        <v>498130</v>
      </c>
      <c r="I12" s="128">
        <v>6953</v>
      </c>
      <c r="J12" s="21">
        <v>44956</v>
      </c>
      <c r="K12" s="21"/>
      <c r="L12" s="43">
        <v>3019</v>
      </c>
      <c r="M12" s="33">
        <v>498130</v>
      </c>
      <c r="N12" s="128">
        <v>3019</v>
      </c>
      <c r="O12" s="21">
        <v>44956</v>
      </c>
      <c r="P12" s="21"/>
      <c r="Q12" s="43">
        <f t="shared" si="0"/>
        <v>62882</v>
      </c>
      <c r="R12" s="46">
        <f t="shared" si="1"/>
        <v>62882</v>
      </c>
    </row>
    <row r="13" spans="1:19" x14ac:dyDescent="0.3">
      <c r="A13" s="3" t="s">
        <v>28</v>
      </c>
      <c r="B13" s="43">
        <v>305789</v>
      </c>
      <c r="C13" s="33">
        <v>498131</v>
      </c>
      <c r="D13" s="129">
        <v>305789</v>
      </c>
      <c r="E13" s="21">
        <v>44956</v>
      </c>
      <c r="F13" s="38"/>
      <c r="G13" s="43">
        <v>6953</v>
      </c>
      <c r="H13" s="33">
        <v>498131</v>
      </c>
      <c r="I13" s="128">
        <v>6953</v>
      </c>
      <c r="J13" s="21">
        <v>44956</v>
      </c>
      <c r="K13" s="21"/>
      <c r="L13" s="43">
        <v>17087</v>
      </c>
      <c r="M13" s="33">
        <v>498131</v>
      </c>
      <c r="N13" s="128">
        <v>17087</v>
      </c>
      <c r="O13" s="21">
        <v>44956</v>
      </c>
      <c r="P13" s="21"/>
      <c r="Q13" s="43">
        <f t="shared" si="0"/>
        <v>329829</v>
      </c>
      <c r="R13" s="46">
        <f t="shared" si="1"/>
        <v>329829</v>
      </c>
    </row>
    <row r="14" spans="1:19" x14ac:dyDescent="0.3">
      <c r="A14" s="3" t="s">
        <v>29</v>
      </c>
      <c r="B14" s="43">
        <v>29370</v>
      </c>
      <c r="C14" s="33">
        <v>498132</v>
      </c>
      <c r="D14" s="129">
        <v>29370</v>
      </c>
      <c r="E14" s="21">
        <v>44956</v>
      </c>
      <c r="F14" s="38"/>
      <c r="G14" s="43">
        <v>6953</v>
      </c>
      <c r="H14" s="33">
        <v>498132</v>
      </c>
      <c r="I14" s="128">
        <v>6953</v>
      </c>
      <c r="J14" s="21">
        <v>44956</v>
      </c>
      <c r="K14" s="21"/>
      <c r="L14" s="43">
        <v>1702</v>
      </c>
      <c r="M14" s="33">
        <v>498132</v>
      </c>
      <c r="N14" s="128">
        <v>1702</v>
      </c>
      <c r="O14" s="21">
        <v>44956</v>
      </c>
      <c r="P14" s="21"/>
      <c r="Q14" s="43">
        <f t="shared" si="0"/>
        <v>38025</v>
      </c>
      <c r="R14" s="46">
        <f t="shared" si="1"/>
        <v>38025</v>
      </c>
    </row>
    <row r="15" spans="1:19" x14ac:dyDescent="0.3">
      <c r="A15" s="3" t="s">
        <v>30</v>
      </c>
      <c r="B15" s="43">
        <v>71048</v>
      </c>
      <c r="C15" s="33">
        <v>498133</v>
      </c>
      <c r="D15" s="129">
        <v>71048</v>
      </c>
      <c r="E15" s="21">
        <v>44956</v>
      </c>
      <c r="F15" s="38"/>
      <c r="G15" s="43">
        <v>6953</v>
      </c>
      <c r="H15" s="33">
        <v>498133</v>
      </c>
      <c r="I15" s="128">
        <v>6953</v>
      </c>
      <c r="J15" s="21">
        <v>44956</v>
      </c>
      <c r="K15" s="21"/>
      <c r="L15" s="43">
        <v>4101</v>
      </c>
      <c r="M15" s="33">
        <v>498133</v>
      </c>
      <c r="N15" s="128">
        <v>4101</v>
      </c>
      <c r="O15" s="21">
        <v>44956</v>
      </c>
      <c r="P15" s="21"/>
      <c r="Q15" s="43">
        <f t="shared" si="0"/>
        <v>82102</v>
      </c>
      <c r="R15" s="46">
        <f t="shared" si="1"/>
        <v>82102</v>
      </c>
    </row>
    <row r="16" spans="1:19" x14ac:dyDescent="0.3">
      <c r="A16" s="3" t="s">
        <v>31</v>
      </c>
      <c r="B16" s="43">
        <v>71218</v>
      </c>
      <c r="C16" s="33">
        <v>498134</v>
      </c>
      <c r="D16" s="129">
        <v>71218</v>
      </c>
      <c r="E16" s="21">
        <v>44956</v>
      </c>
      <c r="F16" s="38"/>
      <c r="G16" s="43">
        <v>6953</v>
      </c>
      <c r="H16" s="33">
        <v>498134</v>
      </c>
      <c r="I16" s="128">
        <v>6953</v>
      </c>
      <c r="J16" s="21">
        <v>44956</v>
      </c>
      <c r="K16" s="21"/>
      <c r="L16" s="43">
        <v>4098</v>
      </c>
      <c r="M16" s="33">
        <v>498134</v>
      </c>
      <c r="N16" s="128">
        <v>4098</v>
      </c>
      <c r="O16" s="21">
        <v>44956</v>
      </c>
      <c r="P16" s="21"/>
      <c r="Q16" s="43">
        <f t="shared" si="0"/>
        <v>82269</v>
      </c>
      <c r="R16" s="46">
        <f t="shared" si="1"/>
        <v>82269</v>
      </c>
    </row>
    <row r="17" spans="1:18" ht="28.8" x14ac:dyDescent="0.3">
      <c r="A17" s="4" t="s">
        <v>32</v>
      </c>
      <c r="B17" s="43">
        <v>68398</v>
      </c>
      <c r="C17" s="33">
        <v>498135</v>
      </c>
      <c r="D17" s="129">
        <v>68398</v>
      </c>
      <c r="E17" s="21">
        <v>44956</v>
      </c>
      <c r="F17" s="38"/>
      <c r="G17" s="43">
        <v>6953</v>
      </c>
      <c r="H17" s="33">
        <v>498135</v>
      </c>
      <c r="I17" s="128">
        <v>6953</v>
      </c>
      <c r="J17" s="21">
        <v>44956</v>
      </c>
      <c r="K17" s="21"/>
      <c r="L17" s="43">
        <v>3960</v>
      </c>
      <c r="M17" s="33">
        <v>498135</v>
      </c>
      <c r="N17" s="128">
        <v>3960</v>
      </c>
      <c r="O17" s="21">
        <v>44956</v>
      </c>
      <c r="P17" s="21"/>
      <c r="Q17" s="43">
        <f t="shared" si="0"/>
        <v>79311</v>
      </c>
      <c r="R17" s="46">
        <f t="shared" si="1"/>
        <v>79311</v>
      </c>
    </row>
    <row r="18" spans="1:18" x14ac:dyDescent="0.3">
      <c r="B18" s="43">
        <f>SUM(B2:B17)</f>
        <v>1407665</v>
      </c>
      <c r="D18" s="43">
        <f>SUM(D2:D17)+D47</f>
        <v>1407665</v>
      </c>
      <c r="G18" s="43">
        <f>SUM(G2:G17)</f>
        <v>111248</v>
      </c>
      <c r="H18" s="39"/>
      <c r="I18" s="43">
        <f>SUM(I2:I17)</f>
        <v>111248</v>
      </c>
      <c r="J18" s="39"/>
      <c r="K18" s="39"/>
      <c r="L18" s="43">
        <f>SUM(L2:L17)</f>
        <v>80000</v>
      </c>
      <c r="M18" s="39"/>
      <c r="N18" s="43">
        <f>SUM(N2:N17)</f>
        <v>80000</v>
      </c>
      <c r="O18" s="39"/>
      <c r="P18" s="39"/>
      <c r="Q18" s="43">
        <f>B18+G18+L18</f>
        <v>1598913</v>
      </c>
      <c r="R18" s="46">
        <f>SUM(R2:R17)</f>
        <v>1598913</v>
      </c>
    </row>
    <row r="21" spans="1:18" x14ac:dyDescent="0.3">
      <c r="A21" s="31" t="s">
        <v>41</v>
      </c>
      <c r="C21" s="34" t="s">
        <v>36</v>
      </c>
      <c r="D21" s="124" t="s">
        <v>37</v>
      </c>
      <c r="E21" s="35" t="s">
        <v>38</v>
      </c>
      <c r="F21" s="36"/>
    </row>
    <row r="22" spans="1:18" x14ac:dyDescent="0.3">
      <c r="A22" s="33" t="s">
        <v>82</v>
      </c>
      <c r="B22" s="43">
        <v>938</v>
      </c>
      <c r="C22">
        <v>498136</v>
      </c>
      <c r="D22" s="128">
        <v>938</v>
      </c>
      <c r="E22" s="5">
        <v>44956</v>
      </c>
      <c r="F22" s="38"/>
    </row>
    <row r="23" spans="1:18" x14ac:dyDescent="0.3">
      <c r="A23" s="33" t="s">
        <v>83</v>
      </c>
      <c r="B23" s="43">
        <v>350</v>
      </c>
      <c r="C23">
        <v>498137</v>
      </c>
      <c r="D23" s="128">
        <v>350</v>
      </c>
      <c r="E23" s="5">
        <v>44956</v>
      </c>
      <c r="F23" s="38"/>
    </row>
    <row r="24" spans="1:18" x14ac:dyDescent="0.3">
      <c r="A24" s="33" t="s">
        <v>84</v>
      </c>
      <c r="B24" s="43">
        <v>6675</v>
      </c>
      <c r="C24">
        <v>498138</v>
      </c>
      <c r="D24" s="128">
        <v>6675</v>
      </c>
      <c r="E24" s="5">
        <v>44956</v>
      </c>
      <c r="F24" s="38"/>
      <c r="J24" s="30"/>
      <c r="K24" s="30"/>
      <c r="O24" s="30"/>
      <c r="P24" s="30"/>
    </row>
    <row r="25" spans="1:18" x14ac:dyDescent="0.3">
      <c r="A25" s="33" t="s">
        <v>85</v>
      </c>
      <c r="B25" s="43">
        <v>272</v>
      </c>
      <c r="C25">
        <v>498139</v>
      </c>
      <c r="D25" s="128">
        <v>272</v>
      </c>
      <c r="E25" s="5">
        <v>44956</v>
      </c>
      <c r="F25" s="38"/>
      <c r="J25" s="30"/>
      <c r="K25" s="30"/>
      <c r="O25" s="30"/>
      <c r="P25" s="30"/>
    </row>
    <row r="26" spans="1:18" x14ac:dyDescent="0.3">
      <c r="A26" s="33" t="s">
        <v>86</v>
      </c>
      <c r="B26" s="43">
        <v>3199</v>
      </c>
      <c r="C26">
        <v>498140</v>
      </c>
      <c r="D26" s="128">
        <v>3199</v>
      </c>
      <c r="E26" s="5">
        <v>44956</v>
      </c>
      <c r="F26" s="38"/>
      <c r="J26" s="30"/>
      <c r="K26" s="30"/>
      <c r="O26" s="30"/>
      <c r="P26" s="30"/>
    </row>
    <row r="27" spans="1:18" x14ac:dyDescent="0.3">
      <c r="A27" s="33" t="s">
        <v>87</v>
      </c>
      <c r="B27" s="43">
        <v>3427</v>
      </c>
      <c r="C27">
        <v>498141</v>
      </c>
      <c r="D27" s="128">
        <v>3427</v>
      </c>
      <c r="E27" s="5">
        <v>44956</v>
      </c>
      <c r="F27" s="38"/>
      <c r="I27" s="46"/>
      <c r="J27" s="44"/>
      <c r="K27" s="44"/>
      <c r="N27" s="46"/>
      <c r="O27" s="44"/>
      <c r="P27" s="44"/>
    </row>
    <row r="28" spans="1:18" x14ac:dyDescent="0.3">
      <c r="A28" s="33" t="s">
        <v>88</v>
      </c>
      <c r="B28" s="43">
        <v>906</v>
      </c>
      <c r="C28">
        <v>498142</v>
      </c>
      <c r="D28" s="128">
        <v>906</v>
      </c>
      <c r="E28" s="5">
        <v>44956</v>
      </c>
      <c r="F28" s="38"/>
    </row>
    <row r="29" spans="1:18" x14ac:dyDescent="0.3">
      <c r="A29" s="33" t="s">
        <v>89</v>
      </c>
      <c r="B29" s="43">
        <v>2449</v>
      </c>
      <c r="C29">
        <v>498143</v>
      </c>
      <c r="D29" s="128">
        <v>2449</v>
      </c>
      <c r="E29" s="5">
        <v>44956</v>
      </c>
      <c r="F29" s="38"/>
    </row>
    <row r="30" spans="1:18" x14ac:dyDescent="0.3">
      <c r="A30" s="33" t="s">
        <v>90</v>
      </c>
      <c r="B30" s="43">
        <v>2287</v>
      </c>
      <c r="C30">
        <v>498144</v>
      </c>
      <c r="D30" s="128">
        <v>2287</v>
      </c>
      <c r="E30" s="5">
        <v>44956</v>
      </c>
      <c r="F30" s="38"/>
    </row>
    <row r="31" spans="1:18" x14ac:dyDescent="0.3">
      <c r="A31" s="33" t="s">
        <v>91</v>
      </c>
      <c r="B31" s="43">
        <v>1825</v>
      </c>
      <c r="C31">
        <v>498145</v>
      </c>
      <c r="D31" s="128">
        <v>1825</v>
      </c>
      <c r="E31" s="5">
        <v>44956</v>
      </c>
      <c r="F31" s="38"/>
    </row>
    <row r="32" spans="1:18" x14ac:dyDescent="0.3">
      <c r="A32" s="33" t="s">
        <v>92</v>
      </c>
      <c r="B32" s="43">
        <v>892</v>
      </c>
      <c r="C32">
        <v>498146</v>
      </c>
      <c r="D32" s="128">
        <v>892</v>
      </c>
      <c r="E32" s="5">
        <v>44956</v>
      </c>
      <c r="F32" s="38"/>
    </row>
    <row r="33" spans="1:18" x14ac:dyDescent="0.3">
      <c r="A33" s="33" t="s">
        <v>93</v>
      </c>
      <c r="B33" s="43">
        <v>683</v>
      </c>
      <c r="C33">
        <v>498147</v>
      </c>
      <c r="D33" s="128">
        <v>683</v>
      </c>
      <c r="E33" s="5">
        <v>44956</v>
      </c>
      <c r="F33" s="38"/>
    </row>
    <row r="34" spans="1:18" x14ac:dyDescent="0.3">
      <c r="A34" s="33" t="s">
        <v>94</v>
      </c>
      <c r="B34" s="43">
        <v>1479</v>
      </c>
      <c r="C34">
        <v>498148</v>
      </c>
      <c r="D34" s="128">
        <v>1479</v>
      </c>
      <c r="E34" s="5">
        <v>44956</v>
      </c>
      <c r="F34" s="38"/>
    </row>
    <row r="35" spans="1:18" x14ac:dyDescent="0.3">
      <c r="A35" s="33" t="s">
        <v>95</v>
      </c>
      <c r="B35" s="43">
        <v>5967</v>
      </c>
      <c r="C35">
        <v>498149</v>
      </c>
      <c r="D35" s="128">
        <v>5967</v>
      </c>
      <c r="E35" s="5">
        <v>44956</v>
      </c>
      <c r="F35" s="38"/>
    </row>
    <row r="36" spans="1:18" x14ac:dyDescent="0.3">
      <c r="A36" s="33" t="s">
        <v>96</v>
      </c>
      <c r="B36" s="43">
        <v>3475</v>
      </c>
      <c r="C36">
        <v>498150</v>
      </c>
      <c r="D36" s="128">
        <v>3475</v>
      </c>
      <c r="E36" s="5">
        <v>44956</v>
      </c>
      <c r="F36" s="38"/>
    </row>
    <row r="37" spans="1:18" x14ac:dyDescent="0.3">
      <c r="A37" s="33" t="s">
        <v>97</v>
      </c>
      <c r="B37" s="43">
        <v>3974</v>
      </c>
      <c r="C37">
        <v>498151</v>
      </c>
      <c r="D37" s="128">
        <v>3974</v>
      </c>
      <c r="E37" s="5">
        <v>44956</v>
      </c>
      <c r="F37" s="38"/>
    </row>
    <row r="38" spans="1:18" x14ac:dyDescent="0.3">
      <c r="A38" s="33" t="s">
        <v>98</v>
      </c>
      <c r="B38" s="43">
        <v>6192</v>
      </c>
      <c r="C38">
        <v>498152</v>
      </c>
      <c r="D38" s="128">
        <v>6192</v>
      </c>
      <c r="E38" s="5">
        <v>44956</v>
      </c>
      <c r="F38" s="38"/>
    </row>
    <row r="39" spans="1:18" x14ac:dyDescent="0.3">
      <c r="A39" s="33" t="s">
        <v>99</v>
      </c>
      <c r="B39" s="43">
        <v>4280</v>
      </c>
      <c r="C39">
        <v>498153</v>
      </c>
      <c r="D39" s="128">
        <v>4280</v>
      </c>
      <c r="E39" s="5">
        <v>44956</v>
      </c>
      <c r="F39" s="38"/>
    </row>
    <row r="40" spans="1:18" x14ac:dyDescent="0.3">
      <c r="A40" s="33" t="s">
        <v>100</v>
      </c>
      <c r="B40" s="43">
        <v>3446</v>
      </c>
      <c r="C40">
        <v>498154</v>
      </c>
      <c r="D40" s="128">
        <v>3446</v>
      </c>
      <c r="E40" s="5">
        <v>44956</v>
      </c>
      <c r="F40" s="38"/>
    </row>
    <row r="41" spans="1:18" x14ac:dyDescent="0.3">
      <c r="A41" s="33" t="s">
        <v>101</v>
      </c>
      <c r="B41" s="43">
        <v>3946</v>
      </c>
      <c r="C41">
        <v>498155</v>
      </c>
      <c r="D41" s="128">
        <v>3946</v>
      </c>
      <c r="E41" s="5">
        <v>44956</v>
      </c>
      <c r="F41" s="38"/>
    </row>
    <row r="42" spans="1:18" x14ac:dyDescent="0.3">
      <c r="A42" s="33" t="s">
        <v>102</v>
      </c>
      <c r="B42" s="43">
        <v>525</v>
      </c>
      <c r="C42">
        <v>498156</v>
      </c>
      <c r="D42" s="128">
        <v>525</v>
      </c>
      <c r="E42" s="5">
        <v>44956</v>
      </c>
      <c r="F42" s="38"/>
    </row>
    <row r="43" spans="1:18" x14ac:dyDescent="0.3">
      <c r="A43" s="33" t="s">
        <v>103</v>
      </c>
      <c r="B43" s="43">
        <v>1528</v>
      </c>
      <c r="C43">
        <v>498157</v>
      </c>
      <c r="D43" s="128">
        <v>1528</v>
      </c>
      <c r="E43" s="5">
        <v>44956</v>
      </c>
      <c r="F43" s="38"/>
    </row>
    <row r="44" spans="1:18" x14ac:dyDescent="0.3">
      <c r="A44" s="33" t="s">
        <v>104</v>
      </c>
      <c r="B44" s="43">
        <v>4449</v>
      </c>
      <c r="C44">
        <v>498158</v>
      </c>
      <c r="D44" s="128">
        <v>4449</v>
      </c>
      <c r="E44" s="5">
        <v>44956</v>
      </c>
      <c r="F44" s="38"/>
    </row>
    <row r="45" spans="1:18" x14ac:dyDescent="0.3">
      <c r="A45" s="33" t="s">
        <v>105</v>
      </c>
      <c r="B45" s="43">
        <v>13167</v>
      </c>
      <c r="C45">
        <v>498159</v>
      </c>
      <c r="D45" s="128">
        <v>13167</v>
      </c>
      <c r="E45" s="5">
        <v>44956</v>
      </c>
      <c r="F45" s="38"/>
    </row>
    <row r="46" spans="1:18" x14ac:dyDescent="0.3">
      <c r="A46" s="33" t="s">
        <v>19</v>
      </c>
      <c r="B46" s="43">
        <v>61673</v>
      </c>
      <c r="C46">
        <v>498160</v>
      </c>
      <c r="D46" s="128">
        <v>61673</v>
      </c>
      <c r="E46" s="5">
        <v>44956</v>
      </c>
      <c r="F46" s="38"/>
    </row>
    <row r="47" spans="1:18" s="32" customFormat="1" x14ac:dyDescent="0.3">
      <c r="A47" s="31" t="s">
        <v>34</v>
      </c>
      <c r="B47" s="46">
        <f t="shared" ref="B47" si="2">SUM(B22:B46)</f>
        <v>138004</v>
      </c>
      <c r="C47" s="45"/>
      <c r="D47" s="46">
        <f>SUM(D22:D46)</f>
        <v>138004</v>
      </c>
      <c r="E47" s="46"/>
      <c r="F47" s="46"/>
      <c r="G47" s="46"/>
      <c r="I47" s="46"/>
      <c r="L47" s="46"/>
      <c r="N47" s="46"/>
      <c r="Q47" s="46"/>
      <c r="R47" s="46"/>
    </row>
  </sheetData>
  <pageMargins left="0.7" right="0.7" top="0.75" bottom="0.75" header="0.3" footer="0.3"/>
  <pageSetup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5"/>
  <sheetViews>
    <sheetView zoomScale="90" zoomScaleNormal="90" workbookViewId="0">
      <selection activeCell="I4" sqref="I4"/>
    </sheetView>
  </sheetViews>
  <sheetFormatPr defaultColWidth="8.88671875" defaultRowHeight="14.4" x14ac:dyDescent="0.3"/>
  <cols>
    <col min="1" max="1" width="34.6640625" style="42" customWidth="1"/>
    <col min="2" max="2" width="13.109375" style="63" bestFit="1" customWidth="1"/>
    <col min="3" max="3" width="8.88671875" style="42"/>
    <col min="4" max="4" width="10.44140625" style="42" bestFit="1" customWidth="1"/>
    <col min="5" max="5" width="2.88671875" style="84" customWidth="1"/>
    <col min="6" max="6" width="38.44140625" style="42" customWidth="1"/>
    <col min="7" max="7" width="13.109375" style="63" bestFit="1" customWidth="1"/>
    <col min="8" max="8" width="9.44140625" style="42" bestFit="1" customWidth="1"/>
    <col min="9" max="9" width="11.6640625" style="42" bestFit="1" customWidth="1"/>
    <col min="10" max="10" width="2.88671875" style="84" customWidth="1"/>
    <col min="11" max="11" width="38.44140625" style="42" customWidth="1"/>
    <col min="12" max="12" width="13.109375" style="42" bestFit="1" customWidth="1"/>
    <col min="13" max="13" width="9.44140625" style="42" bestFit="1" customWidth="1"/>
    <col min="14" max="14" width="11.6640625" style="42" bestFit="1" customWidth="1"/>
    <col min="15" max="16384" width="8.88671875" style="42"/>
  </cols>
  <sheetData>
    <row r="1" spans="1:14" x14ac:dyDescent="0.3">
      <c r="A1" s="54" t="s">
        <v>61</v>
      </c>
      <c r="B1" s="54" t="s">
        <v>51</v>
      </c>
      <c r="C1" s="67" t="s">
        <v>59</v>
      </c>
      <c r="D1" s="31" t="s">
        <v>60</v>
      </c>
      <c r="F1" s="54" t="s">
        <v>116</v>
      </c>
      <c r="G1" s="49" t="s">
        <v>51</v>
      </c>
      <c r="H1" s="67" t="s">
        <v>59</v>
      </c>
      <c r="I1" s="31" t="s">
        <v>60</v>
      </c>
      <c r="K1" s="54" t="s">
        <v>81</v>
      </c>
      <c r="L1" s="54" t="s">
        <v>51</v>
      </c>
      <c r="M1" s="67" t="s">
        <v>59</v>
      </c>
      <c r="N1" s="31" t="s">
        <v>60</v>
      </c>
    </row>
    <row r="2" spans="1:14" ht="15.6" x14ac:dyDescent="0.35">
      <c r="A2" s="125"/>
      <c r="D2" s="29"/>
      <c r="F2" s="149" t="s">
        <v>1074</v>
      </c>
      <c r="G2" s="127">
        <v>523.08000000000004</v>
      </c>
      <c r="H2" s="68">
        <v>499976</v>
      </c>
      <c r="I2" s="29">
        <v>45279</v>
      </c>
      <c r="L2" s="61"/>
      <c r="N2" s="29"/>
    </row>
    <row r="3" spans="1:14" ht="15.6" x14ac:dyDescent="0.35">
      <c r="D3" s="29"/>
      <c r="F3" s="149" t="s">
        <v>1075</v>
      </c>
      <c r="G3" s="127">
        <v>1139.1600000000001</v>
      </c>
      <c r="H3" s="68">
        <v>499977</v>
      </c>
      <c r="I3" s="29">
        <v>45279</v>
      </c>
      <c r="L3" s="61"/>
      <c r="M3" s="68"/>
      <c r="N3" s="29"/>
    </row>
    <row r="4" spans="1:14" x14ac:dyDescent="0.3">
      <c r="F4" s="126"/>
      <c r="G4" s="127"/>
      <c r="H4" s="68"/>
      <c r="I4" s="29"/>
      <c r="L4" s="61"/>
      <c r="M4" s="68"/>
      <c r="N4" s="29"/>
    </row>
    <row r="5" spans="1:14" x14ac:dyDescent="0.3">
      <c r="H5" s="68"/>
      <c r="I5" s="29"/>
      <c r="L5" s="61"/>
      <c r="M5" s="68"/>
      <c r="N5" s="29"/>
    </row>
    <row r="6" spans="1:14" x14ac:dyDescent="0.3">
      <c r="H6" s="68"/>
      <c r="I6" s="29"/>
      <c r="L6" s="61"/>
      <c r="M6" s="68"/>
      <c r="N6" s="29"/>
    </row>
    <row r="7" spans="1:14" x14ac:dyDescent="0.3">
      <c r="H7" s="68"/>
      <c r="I7" s="29"/>
      <c r="L7" s="61"/>
      <c r="M7" s="68"/>
      <c r="N7" s="29"/>
    </row>
    <row r="8" spans="1:14" x14ac:dyDescent="0.3">
      <c r="I8" s="29"/>
    </row>
    <row r="9" spans="1:14" x14ac:dyDescent="0.3">
      <c r="I9" s="29"/>
    </row>
    <row r="10" spans="1:14" x14ac:dyDescent="0.3">
      <c r="I10" s="29"/>
    </row>
    <row r="11" spans="1:14" x14ac:dyDescent="0.3">
      <c r="I11" s="29"/>
    </row>
    <row r="15" spans="1:14" x14ac:dyDescent="0.3">
      <c r="B15" s="63">
        <f>SUM(B2:B14)</f>
        <v>0</v>
      </c>
      <c r="G15" s="63">
        <f>SUM(G2:G14)</f>
        <v>1662.2400000000002</v>
      </c>
      <c r="L15" s="61">
        <f>SUM(L2:L14)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5"/>
  <sheetViews>
    <sheetView workbookViewId="0">
      <selection activeCell="B4" sqref="B4"/>
    </sheetView>
  </sheetViews>
  <sheetFormatPr defaultColWidth="8.6640625" defaultRowHeight="14.4" x14ac:dyDescent="0.3"/>
  <cols>
    <col min="1" max="1" width="26.88671875" style="33" bestFit="1" customWidth="1"/>
    <col min="2" max="2" width="11.5546875" style="33" bestFit="1" customWidth="1"/>
    <col min="3" max="3" width="10.88671875" style="33" bestFit="1" customWidth="1"/>
    <col min="4" max="4" width="14.5546875" style="33" bestFit="1" customWidth="1"/>
    <col min="5" max="5" width="29.88671875" style="33" bestFit="1" customWidth="1"/>
    <col min="6" max="6" width="11.88671875" style="33" bestFit="1" customWidth="1"/>
    <col min="7" max="7" width="8.6640625" style="33"/>
    <col min="8" max="8" width="11.44140625" style="33" customWidth="1"/>
    <col min="9" max="9" width="17" style="33" bestFit="1" customWidth="1"/>
    <col min="10" max="10" width="18.33203125" style="33" customWidth="1"/>
    <col min="11" max="16384" width="8.6640625" style="33"/>
  </cols>
  <sheetData>
    <row r="1" spans="1:10" s="32" customFormat="1" x14ac:dyDescent="0.3">
      <c r="A1" s="32" t="s">
        <v>53</v>
      </c>
      <c r="B1" s="44" t="s">
        <v>51</v>
      </c>
      <c r="C1" s="32" t="s">
        <v>52</v>
      </c>
      <c r="D1" s="32" t="s">
        <v>54</v>
      </c>
      <c r="E1" s="32" t="s">
        <v>55</v>
      </c>
      <c r="F1" s="32" t="s">
        <v>80</v>
      </c>
      <c r="H1" s="156" t="s">
        <v>106</v>
      </c>
      <c r="I1" s="157"/>
      <c r="J1" s="158"/>
    </row>
    <row r="2" spans="1:10" x14ac:dyDescent="0.3">
      <c r="A2" s="33" t="s">
        <v>376</v>
      </c>
      <c r="B2" s="145">
        <v>200</v>
      </c>
      <c r="C2" s="21">
        <v>44929</v>
      </c>
      <c r="D2" s="21"/>
      <c r="H2" s="159"/>
      <c r="I2" s="160"/>
      <c r="J2" s="161"/>
    </row>
    <row r="3" spans="1:10" x14ac:dyDescent="0.3">
      <c r="A3" s="33" t="s">
        <v>433</v>
      </c>
      <c r="B3" s="145">
        <v>100</v>
      </c>
      <c r="C3" s="21">
        <v>45034</v>
      </c>
      <c r="D3" s="21" t="s">
        <v>542</v>
      </c>
      <c r="H3" s="90" t="s">
        <v>107</v>
      </c>
      <c r="I3" s="91">
        <f>I12-J12</f>
        <v>2087.8500000000004</v>
      </c>
      <c r="J3" s="92"/>
    </row>
    <row r="4" spans="1:10" x14ac:dyDescent="0.3">
      <c r="A4" s="33" t="s">
        <v>1100</v>
      </c>
      <c r="B4" s="145">
        <v>150</v>
      </c>
      <c r="C4" s="21">
        <v>45271</v>
      </c>
      <c r="D4" s="21" t="s">
        <v>542</v>
      </c>
      <c r="E4" s="33" t="s">
        <v>1101</v>
      </c>
      <c r="H4" s="93" t="s">
        <v>52</v>
      </c>
      <c r="I4" s="94" t="s">
        <v>108</v>
      </c>
      <c r="J4" s="95" t="s">
        <v>109</v>
      </c>
    </row>
    <row r="5" spans="1:10" x14ac:dyDescent="0.3">
      <c r="B5" s="30"/>
      <c r="C5" s="21"/>
      <c r="D5" s="21"/>
      <c r="H5" s="96">
        <v>43434</v>
      </c>
      <c r="I5" s="97">
        <v>6800</v>
      </c>
      <c r="J5" s="92"/>
    </row>
    <row r="6" spans="1:10" x14ac:dyDescent="0.3">
      <c r="B6" s="30"/>
      <c r="C6" s="21"/>
      <c r="D6" s="21"/>
      <c r="H6" s="96">
        <v>43473</v>
      </c>
      <c r="I6" s="97">
        <v>400</v>
      </c>
      <c r="J6" s="92"/>
    </row>
    <row r="7" spans="1:10" x14ac:dyDescent="0.3">
      <c r="B7" s="30"/>
      <c r="C7" s="21"/>
      <c r="D7" s="21"/>
      <c r="H7" s="96">
        <v>43888</v>
      </c>
      <c r="I7" s="97"/>
      <c r="J7" s="92">
        <v>843.24</v>
      </c>
    </row>
    <row r="8" spans="1:10" x14ac:dyDescent="0.3">
      <c r="B8" s="30"/>
      <c r="C8" s="21"/>
      <c r="D8" s="21"/>
      <c r="H8" s="96">
        <v>44232</v>
      </c>
      <c r="I8" s="97"/>
      <c r="J8" s="92">
        <v>3417.54</v>
      </c>
    </row>
    <row r="9" spans="1:10" x14ac:dyDescent="0.3">
      <c r="B9" s="30"/>
      <c r="C9" s="21"/>
      <c r="D9" s="21"/>
      <c r="H9" s="96">
        <v>44550</v>
      </c>
      <c r="I9" s="97"/>
      <c r="J9" s="92">
        <v>851.37</v>
      </c>
    </row>
    <row r="10" spans="1:10" x14ac:dyDescent="0.3">
      <c r="B10" s="30"/>
      <c r="C10" s="21"/>
      <c r="D10" s="21"/>
      <c r="H10" s="96"/>
      <c r="I10" s="97"/>
      <c r="J10" s="92"/>
    </row>
    <row r="11" spans="1:10" x14ac:dyDescent="0.3">
      <c r="B11" s="30"/>
      <c r="C11" s="21"/>
      <c r="D11" s="21"/>
      <c r="H11" s="98"/>
      <c r="I11" s="97"/>
      <c r="J11" s="92"/>
    </row>
    <row r="12" spans="1:10" ht="15" thickBot="1" x14ac:dyDescent="0.35">
      <c r="B12" s="30"/>
      <c r="C12" s="21"/>
      <c r="D12" s="21"/>
      <c r="H12" s="99"/>
      <c r="I12" s="100">
        <f>SUM(I5:I11)</f>
        <v>7200</v>
      </c>
      <c r="J12" s="101">
        <f>SUM(J5:J11)</f>
        <v>5112.1499999999996</v>
      </c>
    </row>
    <row r="13" spans="1:10" x14ac:dyDescent="0.3">
      <c r="B13" s="30"/>
    </row>
    <row r="14" spans="1:10" x14ac:dyDescent="0.3">
      <c r="A14" s="80" t="s">
        <v>34</v>
      </c>
      <c r="B14" s="30">
        <f>SUMIF(D2:D13,"&lt;&gt;",B2:B13)</f>
        <v>250</v>
      </c>
    </row>
    <row r="15" spans="1:10" x14ac:dyDescent="0.3">
      <c r="B15" s="30"/>
    </row>
  </sheetData>
  <mergeCells count="1">
    <mergeCell ref="H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2023 budget</vt:lpstr>
      <vt:lpstr>Content Credit</vt:lpstr>
      <vt:lpstr>Expense detail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Melody Clark</cp:lastModifiedBy>
  <cp:lastPrinted>2018-01-23T20:18:49Z</cp:lastPrinted>
  <dcterms:created xsi:type="dcterms:W3CDTF">2007-05-31T16:25:10Z</dcterms:created>
  <dcterms:modified xsi:type="dcterms:W3CDTF">2024-02-02T17:29:25Z</dcterms:modified>
</cp:coreProperties>
</file>